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5年度支援金\家計急変\家計急変HP掲載分\"/>
    </mc:Choice>
  </mc:AlternateContent>
  <xr:revisionPtr revIDLastSave="0" documentId="13_ncr:1_{A398C7CB-A73D-4566-92B9-F9B8A62192BC}" xr6:coauthVersionLast="47" xr6:coauthVersionMax="47" xr10:uidLastSave="{00000000-0000-0000-0000-000000000000}"/>
  <bookViews>
    <workbookView xWindow="-108" yWindow="-108" windowWidth="23256" windowHeight="12576" xr2:uid="{171960E4-87C2-4F01-86AC-1989951E6C33}"/>
  </bookViews>
  <sheets>
    <sheet name="収入要件自己確認資料" sheetId="4" r:id="rId1"/>
    <sheet name="（入力例）" sheetId="6" r:id="rId2"/>
    <sheet name="参考（削除不可）" sheetId="2" state="hidden" r:id="rId3"/>
    <sheet name="参考（削除不可）（入力例用）" sheetId="7" state="hidden" r:id="rId4"/>
  </sheets>
  <definedNames>
    <definedName name="_xlnm.Print_Area" localSheetId="1">'（入力例）'!$A$1:$Y$46</definedName>
    <definedName name="_xlnm.Print_Area" localSheetId="0">収入要件自己確認資料!$A$1:$Y$46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7" l="1"/>
  <c r="B3" i="7"/>
  <c r="A3" i="7" s="1"/>
  <c r="H57" i="7"/>
  <c r="F57" i="7"/>
  <c r="E57" i="7"/>
  <c r="D57" i="7"/>
  <c r="C57" i="7"/>
  <c r="A57" i="7"/>
  <c r="H56" i="7"/>
  <c r="F56" i="7"/>
  <c r="E56" i="7"/>
  <c r="D56" i="7"/>
  <c r="C56" i="7"/>
  <c r="A56" i="7"/>
  <c r="H55" i="7"/>
  <c r="F55" i="7"/>
  <c r="E55" i="7"/>
  <c r="D55" i="7"/>
  <c r="C55" i="7"/>
  <c r="A55" i="7"/>
  <c r="H54" i="7"/>
  <c r="F54" i="7"/>
  <c r="E54" i="7"/>
  <c r="D54" i="7"/>
  <c r="C54" i="7"/>
  <c r="A54" i="7"/>
  <c r="H53" i="7"/>
  <c r="F53" i="7"/>
  <c r="E53" i="7"/>
  <c r="D53" i="7"/>
  <c r="C53" i="7"/>
  <c r="A53" i="7"/>
  <c r="H52" i="7"/>
  <c r="F52" i="7"/>
  <c r="E52" i="7"/>
  <c r="D52" i="7"/>
  <c r="C52" i="7"/>
  <c r="A52" i="7"/>
  <c r="H51" i="7"/>
  <c r="F51" i="7"/>
  <c r="E51" i="7"/>
  <c r="D51" i="7"/>
  <c r="C51" i="7"/>
  <c r="A51" i="7"/>
  <c r="H50" i="7"/>
  <c r="F50" i="7"/>
  <c r="E50" i="7"/>
  <c r="D50" i="7"/>
  <c r="C50" i="7"/>
  <c r="A50" i="7"/>
  <c r="H49" i="7"/>
  <c r="F49" i="7"/>
  <c r="E49" i="7"/>
  <c r="D49" i="7"/>
  <c r="C49" i="7"/>
  <c r="A49" i="7"/>
  <c r="H48" i="7"/>
  <c r="F48" i="7"/>
  <c r="E48" i="7"/>
  <c r="D48" i="7"/>
  <c r="C48" i="7"/>
  <c r="A48" i="7"/>
  <c r="H47" i="7"/>
  <c r="F47" i="7"/>
  <c r="E47" i="7"/>
  <c r="D47" i="7"/>
  <c r="C47" i="7"/>
  <c r="A47" i="7"/>
  <c r="H46" i="7"/>
  <c r="F46" i="7"/>
  <c r="E46" i="7"/>
  <c r="D46" i="7"/>
  <c r="C46" i="7"/>
  <c r="A46" i="7"/>
  <c r="H45" i="7"/>
  <c r="F45" i="7"/>
  <c r="E45" i="7"/>
  <c r="D45" i="7"/>
  <c r="C45" i="7"/>
  <c r="A45" i="7"/>
  <c r="H44" i="7"/>
  <c r="F44" i="7"/>
  <c r="E44" i="7"/>
  <c r="D44" i="7"/>
  <c r="C44" i="7"/>
  <c r="A44" i="7"/>
  <c r="H43" i="7"/>
  <c r="F43" i="7"/>
  <c r="E43" i="7"/>
  <c r="D43" i="7"/>
  <c r="C43" i="7"/>
  <c r="A43" i="7"/>
  <c r="H42" i="7"/>
  <c r="F42" i="7"/>
  <c r="E42" i="7"/>
  <c r="D42" i="7"/>
  <c r="C42" i="7"/>
  <c r="A42" i="7"/>
  <c r="H41" i="7"/>
  <c r="F41" i="7"/>
  <c r="E41" i="7"/>
  <c r="D41" i="7"/>
  <c r="C41" i="7"/>
  <c r="A41" i="7"/>
  <c r="H40" i="7"/>
  <c r="F40" i="7"/>
  <c r="E40" i="7"/>
  <c r="D40" i="7"/>
  <c r="C40" i="7"/>
  <c r="A40" i="7"/>
  <c r="H39" i="7"/>
  <c r="F39" i="7"/>
  <c r="E39" i="7"/>
  <c r="C39" i="7"/>
  <c r="A39" i="7"/>
  <c r="H38" i="7"/>
  <c r="F38" i="7"/>
  <c r="E38" i="7"/>
  <c r="A38" i="7"/>
  <c r="D3" i="7"/>
  <c r="D2" i="7" s="1"/>
  <c r="F51" i="2"/>
  <c r="R34" i="6"/>
  <c r="M37" i="6"/>
  <c r="D16" i="4"/>
  <c r="D15" i="4"/>
  <c r="E25" i="4"/>
  <c r="E24" i="4"/>
  <c r="E23" i="4"/>
  <c r="E22" i="4"/>
  <c r="E21" i="4"/>
  <c r="E20" i="4"/>
  <c r="E19" i="4"/>
  <c r="E18" i="4"/>
  <c r="E17" i="4"/>
  <c r="E16" i="4"/>
  <c r="S45" i="6"/>
  <c r="R45" i="6"/>
  <c r="O45" i="6"/>
  <c r="N45" i="6"/>
  <c r="M45" i="6"/>
  <c r="L45" i="6" s="1"/>
  <c r="P45" i="6" s="1"/>
  <c r="G45" i="6"/>
  <c r="E45" i="6"/>
  <c r="D45" i="6"/>
  <c r="H45" i="6" s="1"/>
  <c r="S44" i="6"/>
  <c r="R44" i="6"/>
  <c r="O44" i="6"/>
  <c r="N44" i="6"/>
  <c r="M44" i="6"/>
  <c r="L44" i="6" s="1"/>
  <c r="P44" i="6" s="1"/>
  <c r="G44" i="6"/>
  <c r="E44" i="6"/>
  <c r="D44" i="6"/>
  <c r="H44" i="6" s="1"/>
  <c r="S43" i="6"/>
  <c r="R43" i="6"/>
  <c r="O43" i="6"/>
  <c r="N43" i="6"/>
  <c r="M43" i="6"/>
  <c r="L43" i="6" s="1"/>
  <c r="P43" i="6" s="1"/>
  <c r="G43" i="6"/>
  <c r="E43" i="6"/>
  <c r="D43" i="6"/>
  <c r="H43" i="6" s="1"/>
  <c r="S42" i="6"/>
  <c r="R42" i="6"/>
  <c r="O42" i="6"/>
  <c r="N42" i="6"/>
  <c r="M42" i="6"/>
  <c r="G42" i="6"/>
  <c r="E42" i="6"/>
  <c r="D42" i="6"/>
  <c r="H42" i="6" s="1"/>
  <c r="T41" i="6"/>
  <c r="S41" i="6"/>
  <c r="R41" i="6"/>
  <c r="Q41" i="6"/>
  <c r="P41" i="6"/>
  <c r="O41" i="6"/>
  <c r="N41" i="6"/>
  <c r="M41" i="6"/>
  <c r="L41" i="6"/>
  <c r="G41" i="6"/>
  <c r="E41" i="6"/>
  <c r="D41" i="6"/>
  <c r="H41" i="6" s="1"/>
  <c r="T40" i="6"/>
  <c r="S40" i="6"/>
  <c r="R40" i="6"/>
  <c r="Q40" i="6"/>
  <c r="P40" i="6"/>
  <c r="O40" i="6"/>
  <c r="N40" i="6"/>
  <c r="M40" i="6"/>
  <c r="L40" i="6"/>
  <c r="G40" i="6"/>
  <c r="E40" i="6"/>
  <c r="D40" i="6"/>
  <c r="H40" i="6" s="1"/>
  <c r="T39" i="6"/>
  <c r="S39" i="6"/>
  <c r="R39" i="6"/>
  <c r="Q39" i="6"/>
  <c r="P39" i="6"/>
  <c r="O39" i="6"/>
  <c r="N39" i="6"/>
  <c r="M39" i="6"/>
  <c r="L39" i="6"/>
  <c r="G39" i="6"/>
  <c r="E39" i="6"/>
  <c r="D39" i="6"/>
  <c r="H39" i="6" s="1"/>
  <c r="T38" i="6"/>
  <c r="S38" i="6"/>
  <c r="R38" i="6"/>
  <c r="Q38" i="6"/>
  <c r="P38" i="6"/>
  <c r="O38" i="6"/>
  <c r="N38" i="6"/>
  <c r="M38" i="6"/>
  <c r="L38" i="6"/>
  <c r="G38" i="6"/>
  <c r="E38" i="6"/>
  <c r="D38" i="6"/>
  <c r="H38" i="6" s="1"/>
  <c r="T37" i="6"/>
  <c r="S37" i="6"/>
  <c r="R37" i="6"/>
  <c r="Q37" i="6"/>
  <c r="P37" i="6"/>
  <c r="O37" i="6"/>
  <c r="N37" i="6"/>
  <c r="L37" i="6"/>
  <c r="G37" i="6"/>
  <c r="E37" i="6"/>
  <c r="D37" i="6"/>
  <c r="H37" i="6" s="1"/>
  <c r="S36" i="6"/>
  <c r="R36" i="6"/>
  <c r="Q36" i="6"/>
  <c r="O36" i="6"/>
  <c r="N36" i="6"/>
  <c r="M36" i="6"/>
  <c r="L36" i="6" s="1"/>
  <c r="P36" i="6" s="1"/>
  <c r="G36" i="6"/>
  <c r="E36" i="6"/>
  <c r="D36" i="6"/>
  <c r="H36" i="6" s="1"/>
  <c r="T35" i="6"/>
  <c r="S35" i="6"/>
  <c r="R35" i="6"/>
  <c r="Q35" i="6"/>
  <c r="P35" i="6"/>
  <c r="O35" i="6"/>
  <c r="N35" i="6"/>
  <c r="M35" i="6"/>
  <c r="L35" i="6"/>
  <c r="G35" i="6"/>
  <c r="E35" i="6"/>
  <c r="D35" i="6"/>
  <c r="H35" i="6" s="1"/>
  <c r="T34" i="6"/>
  <c r="S34" i="6"/>
  <c r="Q34" i="6"/>
  <c r="P34" i="6"/>
  <c r="O34" i="6"/>
  <c r="L34" i="6"/>
  <c r="H34" i="6"/>
  <c r="T33" i="6"/>
  <c r="S33" i="6"/>
  <c r="R33" i="6"/>
  <c r="Q33" i="6"/>
  <c r="P33" i="6"/>
  <c r="O33" i="6"/>
  <c r="N33" i="6"/>
  <c r="M33" i="6"/>
  <c r="L33" i="6"/>
  <c r="G33" i="6"/>
  <c r="E33" i="6"/>
  <c r="D33" i="6"/>
  <c r="H33" i="6" s="1"/>
  <c r="T32" i="6"/>
  <c r="S32" i="6"/>
  <c r="R32" i="6"/>
  <c r="Q32" i="6"/>
  <c r="P32" i="6"/>
  <c r="O32" i="6"/>
  <c r="N32" i="6"/>
  <c r="M32" i="6"/>
  <c r="L32" i="6"/>
  <c r="G32" i="6"/>
  <c r="E32" i="6"/>
  <c r="D32" i="6"/>
  <c r="H32" i="6" s="1"/>
  <c r="T31" i="6"/>
  <c r="S31" i="6"/>
  <c r="R31" i="6"/>
  <c r="Q31" i="6"/>
  <c r="P31" i="6"/>
  <c r="O31" i="6"/>
  <c r="L31" i="6"/>
  <c r="H31" i="6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N25" i="6"/>
  <c r="M25" i="6"/>
  <c r="L25" i="6" s="1"/>
  <c r="P25" i="6" s="1"/>
  <c r="H25" i="6"/>
  <c r="G25" i="6"/>
  <c r="R25" i="6" s="1"/>
  <c r="E25" i="6"/>
  <c r="O25" i="6" s="1"/>
  <c r="D25" i="6"/>
  <c r="S25" i="6" s="1"/>
  <c r="S24" i="6"/>
  <c r="N24" i="6"/>
  <c r="M24" i="6"/>
  <c r="L24" i="6"/>
  <c r="P24" i="6" s="1"/>
  <c r="G24" i="6"/>
  <c r="R24" i="6" s="1"/>
  <c r="E24" i="6"/>
  <c r="D24" i="6"/>
  <c r="H24" i="6" s="1"/>
  <c r="N23" i="6"/>
  <c r="M23" i="6"/>
  <c r="L23" i="6" s="1"/>
  <c r="P23" i="6" s="1"/>
  <c r="H23" i="6"/>
  <c r="G23" i="6"/>
  <c r="R23" i="6" s="1"/>
  <c r="E23" i="6"/>
  <c r="D23" i="6"/>
  <c r="S23" i="6" s="1"/>
  <c r="S22" i="6"/>
  <c r="N22" i="6"/>
  <c r="M22" i="6"/>
  <c r="L22" i="6"/>
  <c r="P22" i="6" s="1"/>
  <c r="G22" i="6"/>
  <c r="R22" i="6" s="1"/>
  <c r="E22" i="6"/>
  <c r="O22" i="6" s="1"/>
  <c r="D22" i="6"/>
  <c r="H22" i="6" s="1"/>
  <c r="N21" i="6"/>
  <c r="M21" i="6"/>
  <c r="L21" i="6" s="1"/>
  <c r="P21" i="6" s="1"/>
  <c r="H21" i="6"/>
  <c r="G21" i="6"/>
  <c r="R21" i="6" s="1"/>
  <c r="E21" i="6"/>
  <c r="O21" i="6" s="1"/>
  <c r="D21" i="6"/>
  <c r="S21" i="6" s="1"/>
  <c r="S20" i="6"/>
  <c r="N20" i="6"/>
  <c r="M20" i="6"/>
  <c r="L20" i="6"/>
  <c r="P20" i="6" s="1"/>
  <c r="G20" i="6"/>
  <c r="R20" i="6" s="1"/>
  <c r="E20" i="6"/>
  <c r="D20" i="6"/>
  <c r="H20" i="6" s="1"/>
  <c r="N19" i="6"/>
  <c r="M19" i="6"/>
  <c r="L19" i="6" s="1"/>
  <c r="P19" i="6" s="1"/>
  <c r="H19" i="6"/>
  <c r="G19" i="6"/>
  <c r="R19" i="6" s="1"/>
  <c r="E19" i="6"/>
  <c r="O19" i="6" s="1"/>
  <c r="D19" i="6"/>
  <c r="S19" i="6" s="1"/>
  <c r="S18" i="6"/>
  <c r="N18" i="6"/>
  <c r="M18" i="6"/>
  <c r="L18" i="6"/>
  <c r="P18" i="6" s="1"/>
  <c r="G18" i="6"/>
  <c r="R18" i="6" s="1"/>
  <c r="E18" i="6"/>
  <c r="O18" i="6" s="1"/>
  <c r="D18" i="6"/>
  <c r="H18" i="6" s="1"/>
  <c r="N17" i="6"/>
  <c r="M17" i="6"/>
  <c r="L17" i="6" s="1"/>
  <c r="P17" i="6" s="1"/>
  <c r="H17" i="6"/>
  <c r="G17" i="6"/>
  <c r="R17" i="6" s="1"/>
  <c r="E17" i="6"/>
  <c r="O17" i="6" s="1"/>
  <c r="D17" i="6"/>
  <c r="S17" i="6" s="1"/>
  <c r="T16" i="6"/>
  <c r="S16" i="6"/>
  <c r="R16" i="6"/>
  <c r="Q16" i="6"/>
  <c r="P16" i="6"/>
  <c r="O16" i="6"/>
  <c r="N16" i="6"/>
  <c r="M16" i="6"/>
  <c r="L16" i="6"/>
  <c r="G16" i="6"/>
  <c r="E16" i="6"/>
  <c r="D16" i="6"/>
  <c r="H16" i="6" s="1"/>
  <c r="T15" i="6"/>
  <c r="S15" i="6"/>
  <c r="R15" i="6"/>
  <c r="Q15" i="6"/>
  <c r="P15" i="6"/>
  <c r="O15" i="6"/>
  <c r="N15" i="6"/>
  <c r="M15" i="6"/>
  <c r="L15" i="6"/>
  <c r="G15" i="6"/>
  <c r="E15" i="6"/>
  <c r="D15" i="6"/>
  <c r="H15" i="6" s="1"/>
  <c r="W14" i="6"/>
  <c r="T14" i="6"/>
  <c r="S14" i="6"/>
  <c r="R14" i="6"/>
  <c r="Q14" i="6"/>
  <c r="P14" i="6"/>
  <c r="O14" i="6"/>
  <c r="L14" i="6"/>
  <c r="H14" i="6"/>
  <c r="T13" i="6"/>
  <c r="S13" i="6"/>
  <c r="R13" i="6"/>
  <c r="Q13" i="6"/>
  <c r="P13" i="6"/>
  <c r="O13" i="6"/>
  <c r="N13" i="6"/>
  <c r="M13" i="6"/>
  <c r="L13" i="6"/>
  <c r="G13" i="6"/>
  <c r="E13" i="6"/>
  <c r="D13" i="6"/>
  <c r="H13" i="6" s="1"/>
  <c r="T12" i="6"/>
  <c r="S12" i="6"/>
  <c r="R12" i="6"/>
  <c r="Q12" i="6"/>
  <c r="P12" i="6"/>
  <c r="O12" i="6"/>
  <c r="N12" i="6"/>
  <c r="M12" i="6"/>
  <c r="L12" i="6"/>
  <c r="H12" i="6"/>
  <c r="G12" i="6"/>
  <c r="E12" i="6"/>
  <c r="D12" i="6"/>
  <c r="W11" i="6"/>
  <c r="T11" i="6"/>
  <c r="S11" i="6"/>
  <c r="R11" i="6"/>
  <c r="Q11" i="6"/>
  <c r="P11" i="6"/>
  <c r="O11" i="6"/>
  <c r="L11" i="6"/>
  <c r="H11" i="6"/>
  <c r="C11" i="6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E4" i="6"/>
  <c r="E3" i="6"/>
  <c r="E4" i="4"/>
  <c r="E3" i="4"/>
  <c r="H3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4" i="4"/>
  <c r="H32" i="4"/>
  <c r="H31" i="4"/>
  <c r="G44" i="4"/>
  <c r="G43" i="4"/>
  <c r="G42" i="4"/>
  <c r="G41" i="4"/>
  <c r="G40" i="4"/>
  <c r="G39" i="4"/>
  <c r="G38" i="4"/>
  <c r="G37" i="4"/>
  <c r="G36" i="4"/>
  <c r="G35" i="4"/>
  <c r="G33" i="4"/>
  <c r="G32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G45" i="4"/>
  <c r="L15" i="4"/>
  <c r="F48" i="2"/>
  <c r="D54" i="2"/>
  <c r="D42" i="4"/>
  <c r="H42" i="4" s="1"/>
  <c r="M13" i="4"/>
  <c r="R11" i="4"/>
  <c r="L39" i="4"/>
  <c r="N45" i="4"/>
  <c r="N44" i="4"/>
  <c r="N43" i="4"/>
  <c r="N42" i="4"/>
  <c r="N41" i="4"/>
  <c r="N40" i="4"/>
  <c r="N39" i="4"/>
  <c r="N38" i="4"/>
  <c r="N37" i="4"/>
  <c r="N36" i="4"/>
  <c r="N35" i="4"/>
  <c r="N33" i="4"/>
  <c r="N32" i="4"/>
  <c r="M33" i="4"/>
  <c r="M32" i="4"/>
  <c r="L45" i="4"/>
  <c r="L44" i="4"/>
  <c r="L43" i="4"/>
  <c r="L42" i="4"/>
  <c r="L40" i="4"/>
  <c r="L38" i="4"/>
  <c r="L37" i="4"/>
  <c r="L36" i="4"/>
  <c r="L35" i="4"/>
  <c r="L34" i="4"/>
  <c r="L33" i="4"/>
  <c r="L32" i="4"/>
  <c r="L31" i="4"/>
  <c r="P31" i="4" s="1"/>
  <c r="T31" i="4" s="1"/>
  <c r="M45" i="4"/>
  <c r="M44" i="4"/>
  <c r="M43" i="4"/>
  <c r="M42" i="4"/>
  <c r="M41" i="4"/>
  <c r="L41" i="4" s="1"/>
  <c r="M40" i="4"/>
  <c r="M39" i="4"/>
  <c r="P39" i="4" s="1"/>
  <c r="M38" i="4"/>
  <c r="M37" i="4"/>
  <c r="M36" i="4"/>
  <c r="M35" i="4"/>
  <c r="N13" i="4"/>
  <c r="L13" i="4"/>
  <c r="L12" i="4"/>
  <c r="N12" i="4"/>
  <c r="M12" i="4"/>
  <c r="L14" i="4"/>
  <c r="N25" i="4"/>
  <c r="M25" i="4"/>
  <c r="L25" i="4" s="1"/>
  <c r="N24" i="4"/>
  <c r="M24" i="4"/>
  <c r="L24" i="4" s="1"/>
  <c r="N23" i="4"/>
  <c r="M23" i="4"/>
  <c r="L23" i="4" s="1"/>
  <c r="N22" i="4"/>
  <c r="M22" i="4"/>
  <c r="L22" i="4" s="1"/>
  <c r="N21" i="4"/>
  <c r="M21" i="4"/>
  <c r="L21" i="4" s="1"/>
  <c r="N20" i="4"/>
  <c r="M20" i="4"/>
  <c r="L20" i="4" s="1"/>
  <c r="N19" i="4"/>
  <c r="M19" i="4"/>
  <c r="L19" i="4" s="1"/>
  <c r="N18" i="4"/>
  <c r="M18" i="4"/>
  <c r="L18" i="4" s="1"/>
  <c r="N17" i="4"/>
  <c r="M17" i="4"/>
  <c r="L17" i="4" s="1"/>
  <c r="N15" i="4"/>
  <c r="M15" i="4"/>
  <c r="N16" i="4"/>
  <c r="M16" i="4"/>
  <c r="L16" i="4"/>
  <c r="O16" i="4"/>
  <c r="W14" i="4"/>
  <c r="W11" i="4"/>
  <c r="G25" i="4"/>
  <c r="R25" i="4" s="1"/>
  <c r="G24" i="4"/>
  <c r="R24" i="4" s="1"/>
  <c r="G23" i="4"/>
  <c r="R23" i="4" s="1"/>
  <c r="G22" i="4"/>
  <c r="R22" i="4" s="1"/>
  <c r="G21" i="4"/>
  <c r="R21" i="4" s="1"/>
  <c r="G20" i="4"/>
  <c r="G19" i="4"/>
  <c r="R19" i="4" s="1"/>
  <c r="G18" i="4"/>
  <c r="R18" i="4" s="1"/>
  <c r="G17" i="4"/>
  <c r="R17" i="4" s="1"/>
  <c r="G16" i="4"/>
  <c r="G15" i="4"/>
  <c r="G13" i="4"/>
  <c r="G12" i="4"/>
  <c r="O25" i="4"/>
  <c r="O24" i="4"/>
  <c r="O23" i="4"/>
  <c r="O21" i="4"/>
  <c r="O20" i="4"/>
  <c r="O19" i="4"/>
  <c r="O18" i="4"/>
  <c r="O17" i="4"/>
  <c r="E15" i="4"/>
  <c r="O22" i="4"/>
  <c r="E13" i="4"/>
  <c r="E12" i="4"/>
  <c r="A56" i="2"/>
  <c r="C56" i="2"/>
  <c r="D56" i="2"/>
  <c r="E56" i="2"/>
  <c r="F56" i="2"/>
  <c r="A57" i="2"/>
  <c r="C57" i="2"/>
  <c r="D57" i="2"/>
  <c r="E57" i="2"/>
  <c r="F57" i="2"/>
  <c r="A49" i="2"/>
  <c r="C49" i="2"/>
  <c r="D49" i="2"/>
  <c r="E49" i="2"/>
  <c r="F49" i="2"/>
  <c r="A50" i="2"/>
  <c r="C50" i="2"/>
  <c r="D50" i="2"/>
  <c r="E50" i="2"/>
  <c r="F50" i="2"/>
  <c r="A51" i="2"/>
  <c r="C51" i="2"/>
  <c r="D51" i="2"/>
  <c r="E51" i="2"/>
  <c r="A52" i="2"/>
  <c r="C52" i="2"/>
  <c r="D52" i="2"/>
  <c r="E52" i="2"/>
  <c r="F52" i="2"/>
  <c r="A53" i="2"/>
  <c r="C53" i="2"/>
  <c r="D53" i="2"/>
  <c r="E53" i="2"/>
  <c r="F53" i="2"/>
  <c r="A54" i="2"/>
  <c r="C54" i="2"/>
  <c r="E54" i="2"/>
  <c r="F54" i="2"/>
  <c r="A55" i="2"/>
  <c r="C55" i="2"/>
  <c r="D55" i="2"/>
  <c r="E55" i="2"/>
  <c r="F55" i="2"/>
  <c r="A39" i="2"/>
  <c r="A40" i="2"/>
  <c r="A41" i="2"/>
  <c r="A42" i="2"/>
  <c r="A43" i="2"/>
  <c r="A44" i="2"/>
  <c r="A45" i="2"/>
  <c r="A46" i="2"/>
  <c r="A47" i="2"/>
  <c r="A48" i="2"/>
  <c r="A38" i="2"/>
  <c r="E38" i="2"/>
  <c r="F38" i="2"/>
  <c r="C48" i="2"/>
  <c r="D48" i="2"/>
  <c r="E48" i="2"/>
  <c r="C46" i="2"/>
  <c r="D46" i="2"/>
  <c r="E46" i="2"/>
  <c r="F46" i="2"/>
  <c r="C47" i="2"/>
  <c r="D47" i="2"/>
  <c r="E47" i="2"/>
  <c r="F47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F39" i="2"/>
  <c r="E39" i="2"/>
  <c r="D39" i="2"/>
  <c r="C39" i="2"/>
  <c r="B3" i="2"/>
  <c r="F3" i="2" s="1"/>
  <c r="F2" i="2" s="1"/>
  <c r="H15" i="4"/>
  <c r="C31" i="4"/>
  <c r="C32" i="4" s="1"/>
  <c r="C33" i="4" s="1"/>
  <c r="C34" i="4" s="1"/>
  <c r="C35" i="4" s="1"/>
  <c r="C36" i="4" s="1"/>
  <c r="C37" i="4" s="1"/>
  <c r="C38" i="4" s="1"/>
  <c r="C39" i="4" s="1"/>
  <c r="C40" i="4" s="1"/>
  <c r="C11" i="4"/>
  <c r="C12" i="4" s="1"/>
  <c r="C13" i="4" s="1"/>
  <c r="C14" i="4" s="1"/>
  <c r="C15" i="4" s="1"/>
  <c r="C16" i="4" s="1"/>
  <c r="T42" i="4"/>
  <c r="T38" i="4"/>
  <c r="T37" i="4"/>
  <c r="T35" i="4"/>
  <c r="T34" i="4"/>
  <c r="T33" i="4"/>
  <c r="T32" i="4"/>
  <c r="T13" i="4"/>
  <c r="T12" i="4"/>
  <c r="D33" i="4"/>
  <c r="H33" i="4" s="1"/>
  <c r="D32" i="4"/>
  <c r="D22" i="4"/>
  <c r="S22" i="4" s="1"/>
  <c r="D21" i="4"/>
  <c r="S21" i="4" s="1"/>
  <c r="D20" i="4"/>
  <c r="S20" i="4" s="1"/>
  <c r="D19" i="4"/>
  <c r="H19" i="4" s="1"/>
  <c r="D18" i="4"/>
  <c r="H18" i="4" s="1"/>
  <c r="D17" i="4"/>
  <c r="H17" i="4" s="1"/>
  <c r="H16" i="4"/>
  <c r="D25" i="4"/>
  <c r="S25" i="4" s="1"/>
  <c r="D24" i="4"/>
  <c r="S24" i="4" s="1"/>
  <c r="D23" i="4"/>
  <c r="H23" i="4" s="1"/>
  <c r="D13" i="4"/>
  <c r="H13" i="4" s="1"/>
  <c r="D12" i="4"/>
  <c r="H12" i="4" s="1"/>
  <c r="Q42" i="4"/>
  <c r="Q38" i="4"/>
  <c r="Q37" i="4"/>
  <c r="Q36" i="4"/>
  <c r="Q35" i="4"/>
  <c r="Q34" i="4"/>
  <c r="Q33" i="4"/>
  <c r="Q32" i="4"/>
  <c r="Q31" i="4"/>
  <c r="Q13" i="4"/>
  <c r="Q12" i="4"/>
  <c r="Q11" i="4"/>
  <c r="O31" i="4"/>
  <c r="P38" i="4"/>
  <c r="P37" i="4"/>
  <c r="P35" i="4"/>
  <c r="P34" i="4"/>
  <c r="P33" i="4"/>
  <c r="P32" i="4"/>
  <c r="P13" i="4"/>
  <c r="P12" i="4"/>
  <c r="R45" i="4"/>
  <c r="O45" i="4"/>
  <c r="P45" i="4" s="1"/>
  <c r="R44" i="4"/>
  <c r="O44" i="4"/>
  <c r="R43" i="4"/>
  <c r="O43" i="4"/>
  <c r="S42" i="4"/>
  <c r="R42" i="4"/>
  <c r="O42" i="4"/>
  <c r="P42" i="4" s="1"/>
  <c r="S41" i="4"/>
  <c r="R41" i="4"/>
  <c r="O41" i="4"/>
  <c r="S40" i="4"/>
  <c r="R40" i="4"/>
  <c r="O40" i="4"/>
  <c r="S39" i="4"/>
  <c r="R39" i="4"/>
  <c r="O39" i="4"/>
  <c r="S38" i="4"/>
  <c r="R38" i="4"/>
  <c r="O38" i="4"/>
  <c r="S37" i="4"/>
  <c r="R37" i="4"/>
  <c r="O37" i="4"/>
  <c r="S36" i="4"/>
  <c r="R36" i="4"/>
  <c r="O36" i="4"/>
  <c r="S35" i="4"/>
  <c r="R35" i="4"/>
  <c r="O35" i="4"/>
  <c r="S34" i="4"/>
  <c r="R34" i="4"/>
  <c r="O34" i="4"/>
  <c r="S33" i="4"/>
  <c r="R33" i="4"/>
  <c r="O33" i="4"/>
  <c r="S32" i="4"/>
  <c r="R32" i="4"/>
  <c r="O32" i="4"/>
  <c r="S31" i="4"/>
  <c r="R31" i="4"/>
  <c r="R20" i="4"/>
  <c r="S16" i="4"/>
  <c r="R16" i="4"/>
  <c r="P16" i="4"/>
  <c r="S15" i="4"/>
  <c r="R15" i="4"/>
  <c r="O15" i="4"/>
  <c r="P15" i="4" s="1"/>
  <c r="S14" i="4"/>
  <c r="R14" i="4"/>
  <c r="O14" i="4"/>
  <c r="S13" i="4"/>
  <c r="R13" i="4"/>
  <c r="O13" i="4"/>
  <c r="S12" i="4"/>
  <c r="R12" i="4"/>
  <c r="O12" i="4"/>
  <c r="S11" i="4"/>
  <c r="O11" i="4"/>
  <c r="L11" i="4" s="1"/>
  <c r="P11" i="4" s="1"/>
  <c r="H20" i="4"/>
  <c r="H14" i="4"/>
  <c r="H11" i="4"/>
  <c r="E3" i="7" l="1"/>
  <c r="D4" i="7"/>
  <c r="F3" i="7"/>
  <c r="F2" i="7" s="1"/>
  <c r="C3" i="7"/>
  <c r="L42" i="6"/>
  <c r="P42" i="6" s="1"/>
  <c r="T36" i="6"/>
  <c r="O20" i="6"/>
  <c r="O24" i="6"/>
  <c r="O23" i="6"/>
  <c r="P41" i="4"/>
  <c r="D38" i="4"/>
  <c r="H38" i="4" s="1"/>
  <c r="H25" i="4"/>
  <c r="H21" i="4"/>
  <c r="S23" i="4"/>
  <c r="T11" i="4"/>
  <c r="P43" i="4"/>
  <c r="S17" i="4"/>
  <c r="D35" i="4"/>
  <c r="H35" i="4" s="1"/>
  <c r="D43" i="4"/>
  <c r="H43" i="4" s="1"/>
  <c r="P36" i="4"/>
  <c r="T36" i="4" s="1"/>
  <c r="P17" i="4"/>
  <c r="P19" i="4"/>
  <c r="P18" i="4"/>
  <c r="D36" i="4"/>
  <c r="H36" i="4" s="1"/>
  <c r="D44" i="4"/>
  <c r="H44" i="4" s="1"/>
  <c r="D39" i="4"/>
  <c r="H39" i="4" s="1"/>
  <c r="H24" i="4"/>
  <c r="S18" i="4"/>
  <c r="D40" i="4"/>
  <c r="H40" i="4" s="1"/>
  <c r="S19" i="4"/>
  <c r="D37" i="4"/>
  <c r="H37" i="4" s="1"/>
  <c r="D41" i="4"/>
  <c r="H41" i="4" s="1"/>
  <c r="D45" i="4"/>
  <c r="H45" i="4" s="1"/>
  <c r="P44" i="4"/>
  <c r="P14" i="4"/>
  <c r="P40" i="4"/>
  <c r="P23" i="4"/>
  <c r="P25" i="4"/>
  <c r="P21" i="4"/>
  <c r="P20" i="4"/>
  <c r="P24" i="4"/>
  <c r="P22" i="4"/>
  <c r="A3" i="2"/>
  <c r="F4" i="2" s="1"/>
  <c r="C3" i="2"/>
  <c r="C2" i="2" s="1"/>
  <c r="D3" i="2"/>
  <c r="D2" i="2" s="1"/>
  <c r="E3" i="2"/>
  <c r="E2" i="2" s="1"/>
  <c r="C41" i="4"/>
  <c r="C42" i="4" s="1"/>
  <c r="C43" i="4" s="1"/>
  <c r="C44" i="4" s="1"/>
  <c r="C45" i="4" s="1"/>
  <c r="C17" i="4"/>
  <c r="H22" i="4"/>
  <c r="E4" i="7" l="1"/>
  <c r="B18" i="6"/>
  <c r="C2" i="7"/>
  <c r="B33" i="6"/>
  <c r="B12" i="6"/>
  <c r="B32" i="6"/>
  <c r="B11" i="6"/>
  <c r="B31" i="6"/>
  <c r="B13" i="6"/>
  <c r="E2" i="7"/>
  <c r="B45" i="6"/>
  <c r="B41" i="6"/>
  <c r="B37" i="6"/>
  <c r="B24" i="6"/>
  <c r="B20" i="6"/>
  <c r="B16" i="6"/>
  <c r="B43" i="6"/>
  <c r="B35" i="6"/>
  <c r="B22" i="6"/>
  <c r="AC22" i="6" s="1"/>
  <c r="B38" i="6"/>
  <c r="B25" i="6"/>
  <c r="B17" i="6"/>
  <c r="B44" i="6"/>
  <c r="B40" i="6"/>
  <c r="B36" i="6"/>
  <c r="B23" i="6"/>
  <c r="B19" i="6"/>
  <c r="B15" i="6"/>
  <c r="B39" i="6"/>
  <c r="B14" i="6"/>
  <c r="B42" i="6"/>
  <c r="AE42" i="6" s="1"/>
  <c r="Q42" i="6" s="1"/>
  <c r="T42" i="6" s="1"/>
  <c r="B34" i="6"/>
  <c r="B21" i="6"/>
  <c r="F4" i="7"/>
  <c r="C4" i="7"/>
  <c r="B35" i="4"/>
  <c r="AC35" i="4" s="1"/>
  <c r="B34" i="4"/>
  <c r="AD34" i="4" s="1"/>
  <c r="E4" i="2"/>
  <c r="D4" i="2"/>
  <c r="C4" i="2"/>
  <c r="B45" i="4"/>
  <c r="B41" i="4"/>
  <c r="AB41" i="4" s="1"/>
  <c r="B37" i="4"/>
  <c r="AE37" i="4" s="1"/>
  <c r="B24" i="4"/>
  <c r="B20" i="4"/>
  <c r="B16" i="4"/>
  <c r="B44" i="4"/>
  <c r="AE44" i="4" s="1"/>
  <c r="B40" i="4"/>
  <c r="AE40" i="4" s="1"/>
  <c r="Q40" i="4" s="1"/>
  <c r="T40" i="4" s="1"/>
  <c r="B36" i="4"/>
  <c r="B23" i="4"/>
  <c r="B19" i="4"/>
  <c r="B15" i="4"/>
  <c r="B43" i="4"/>
  <c r="B39" i="4"/>
  <c r="AC39" i="4" s="1"/>
  <c r="B22" i="4"/>
  <c r="B18" i="4"/>
  <c r="B14" i="4"/>
  <c r="AB14" i="4" s="1"/>
  <c r="B42" i="4"/>
  <c r="AE42" i="4" s="1"/>
  <c r="B38" i="4"/>
  <c r="AD38" i="4" s="1"/>
  <c r="F38" i="4" s="1"/>
  <c r="I38" i="4" s="1"/>
  <c r="B25" i="4"/>
  <c r="B21" i="4"/>
  <c r="B17" i="4"/>
  <c r="B33" i="4"/>
  <c r="B12" i="4"/>
  <c r="B32" i="4"/>
  <c r="B11" i="4"/>
  <c r="B31" i="4"/>
  <c r="B13" i="4"/>
  <c r="C18" i="4"/>
  <c r="AE22" i="6" l="1"/>
  <c r="AC42" i="6"/>
  <c r="AC15" i="6"/>
  <c r="AE15" i="6"/>
  <c r="AB15" i="6"/>
  <c r="F15" i="6" s="1"/>
  <c r="I15" i="6" s="1"/>
  <c r="AD15" i="6"/>
  <c r="AE12" i="6"/>
  <c r="AB12" i="6"/>
  <c r="F12" i="6" s="1"/>
  <c r="I12" i="6" s="1"/>
  <c r="AC12" i="6"/>
  <c r="AD12" i="6"/>
  <c r="AB17" i="6"/>
  <c r="AD17" i="6"/>
  <c r="Q17" i="6" s="1"/>
  <c r="T17" i="6" s="1"/>
  <c r="U17" i="6" s="1"/>
  <c r="AC17" i="6"/>
  <c r="F17" i="6"/>
  <c r="I17" i="6" s="1"/>
  <c r="AE17" i="6"/>
  <c r="AC38" i="6"/>
  <c r="AB38" i="6"/>
  <c r="AD38" i="6"/>
  <c r="F38" i="6" s="1"/>
  <c r="I38" i="6" s="1"/>
  <c r="U38" i="6" s="1"/>
  <c r="AE38" i="6"/>
  <c r="F22" i="6"/>
  <c r="I22" i="6" s="1"/>
  <c r="AB22" i="6"/>
  <c r="AD22" i="6"/>
  <c r="AC39" i="6"/>
  <c r="AE39" i="6"/>
  <c r="AD39" i="6"/>
  <c r="F39" i="6" s="1"/>
  <c r="I39" i="6" s="1"/>
  <c r="U39" i="6" s="1"/>
  <c r="AB39" i="6"/>
  <c r="AC18" i="6"/>
  <c r="F18" i="6"/>
  <c r="I18" i="6" s="1"/>
  <c r="AB18" i="6"/>
  <c r="AD18" i="6"/>
  <c r="Q18" i="6" s="1"/>
  <c r="T18" i="6" s="1"/>
  <c r="U18" i="6" s="1"/>
  <c r="X38" i="6" s="1"/>
  <c r="AE18" i="6"/>
  <c r="AE25" i="6"/>
  <c r="AB25" i="6"/>
  <c r="AD25" i="6"/>
  <c r="Q25" i="6" s="1"/>
  <c r="T25" i="6" s="1"/>
  <c r="U25" i="6" s="1"/>
  <c r="F25" i="6"/>
  <c r="I25" i="6" s="1"/>
  <c r="AC25" i="6"/>
  <c r="AE31" i="6"/>
  <c r="AC31" i="6"/>
  <c r="AD31" i="6"/>
  <c r="AB31" i="6"/>
  <c r="F31" i="6" s="1"/>
  <c r="I31" i="6" s="1"/>
  <c r="U31" i="6" s="1"/>
  <c r="AE13" i="6"/>
  <c r="AC13" i="6"/>
  <c r="AB13" i="6"/>
  <c r="F13" i="6" s="1"/>
  <c r="I13" i="6" s="1"/>
  <c r="AD13" i="6"/>
  <c r="AC41" i="6"/>
  <c r="AD41" i="6"/>
  <c r="F41" i="6" s="1"/>
  <c r="I41" i="6" s="1"/>
  <c r="U41" i="6" s="1"/>
  <c r="AB41" i="6"/>
  <c r="AE41" i="6"/>
  <c r="AB42" i="6"/>
  <c r="AD42" i="6"/>
  <c r="F42" i="6" s="1"/>
  <c r="I42" i="6" s="1"/>
  <c r="U42" i="6" s="1"/>
  <c r="F24" i="6"/>
  <c r="I24" i="6" s="1"/>
  <c r="AC24" i="6"/>
  <c r="AB24" i="6"/>
  <c r="AE24" i="6"/>
  <c r="AD24" i="6"/>
  <c r="Q24" i="6" s="1"/>
  <c r="T24" i="6" s="1"/>
  <c r="U24" i="6" s="1"/>
  <c r="AE43" i="6"/>
  <c r="Q43" i="6" s="1"/>
  <c r="T43" i="6" s="1"/>
  <c r="AD43" i="6"/>
  <c r="F43" i="6" s="1"/>
  <c r="I43" i="6" s="1"/>
  <c r="U43" i="6" s="1"/>
  <c r="AB43" i="6"/>
  <c r="AC43" i="6"/>
  <c r="AB19" i="6"/>
  <c r="AE19" i="6"/>
  <c r="AD19" i="6"/>
  <c r="Q19" i="6" s="1"/>
  <c r="T19" i="6" s="1"/>
  <c r="U19" i="6" s="1"/>
  <c r="AC19" i="6"/>
  <c r="F19" i="6"/>
  <c r="I19" i="6" s="1"/>
  <c r="AC36" i="6"/>
  <c r="AD36" i="6"/>
  <c r="AB36" i="6"/>
  <c r="F36" i="6" s="1"/>
  <c r="I36" i="6" s="1"/>
  <c r="U36" i="6" s="1"/>
  <c r="AE36" i="6"/>
  <c r="AC40" i="6"/>
  <c r="AE40" i="6"/>
  <c r="AD40" i="6"/>
  <c r="F40" i="6" s="1"/>
  <c r="I40" i="6" s="1"/>
  <c r="U40" i="6" s="1"/>
  <c r="AB40" i="6"/>
  <c r="AD11" i="6"/>
  <c r="AE11" i="6"/>
  <c r="AC11" i="6"/>
  <c r="AB11" i="6"/>
  <c r="F11" i="6" s="1"/>
  <c r="I11" i="6" s="1"/>
  <c r="AB45" i="6"/>
  <c r="AE45" i="6"/>
  <c r="Q45" i="6" s="1"/>
  <c r="T45" i="6" s="1"/>
  <c r="AD45" i="6"/>
  <c r="F45" i="6" s="1"/>
  <c r="I45" i="6" s="1"/>
  <c r="U45" i="6" s="1"/>
  <c r="AC45" i="6"/>
  <c r="AC34" i="6"/>
  <c r="AB34" i="6"/>
  <c r="F34" i="6" s="1"/>
  <c r="I34" i="6" s="1"/>
  <c r="U34" i="6" s="1"/>
  <c r="AD34" i="6"/>
  <c r="AE34" i="6"/>
  <c r="AB14" i="6"/>
  <c r="F14" i="6" s="1"/>
  <c r="I14" i="6" s="1"/>
  <c r="AC14" i="6"/>
  <c r="AE14" i="6"/>
  <c r="AD14" i="6"/>
  <c r="AC21" i="6"/>
  <c r="F21" i="6"/>
  <c r="I21" i="6" s="1"/>
  <c r="AE21" i="6"/>
  <c r="AD21" i="6"/>
  <c r="Q21" i="6" s="1"/>
  <c r="T21" i="6" s="1"/>
  <c r="U21" i="6" s="1"/>
  <c r="AB21" i="6"/>
  <c r="Q22" i="6"/>
  <c r="T22" i="6" s="1"/>
  <c r="U22" i="6" s="1"/>
  <c r="X42" i="6" s="1"/>
  <c r="AE32" i="6"/>
  <c r="AB32" i="6"/>
  <c r="F32" i="6" s="1"/>
  <c r="I32" i="6" s="1"/>
  <c r="U32" i="6" s="1"/>
  <c r="AD32" i="6"/>
  <c r="AC32" i="6"/>
  <c r="AE33" i="6"/>
  <c r="AC33" i="6"/>
  <c r="AD33" i="6"/>
  <c r="AB33" i="6"/>
  <c r="F33" i="6" s="1"/>
  <c r="I33" i="6" s="1"/>
  <c r="U33" i="6" s="1"/>
  <c r="AD37" i="6"/>
  <c r="F37" i="6" s="1"/>
  <c r="I37" i="6" s="1"/>
  <c r="U37" i="6" s="1"/>
  <c r="AC37" i="6"/>
  <c r="AE37" i="6"/>
  <c r="AB37" i="6"/>
  <c r="F20" i="6"/>
  <c r="I20" i="6" s="1"/>
  <c r="W40" i="6" s="1"/>
  <c r="AD20" i="6"/>
  <c r="Q20" i="6" s="1"/>
  <c r="T20" i="6" s="1"/>
  <c r="U20" i="6" s="1"/>
  <c r="AE20" i="6"/>
  <c r="AC20" i="6"/>
  <c r="AB20" i="6"/>
  <c r="AC35" i="6"/>
  <c r="AB35" i="6"/>
  <c r="F35" i="6" s="1"/>
  <c r="I35" i="6" s="1"/>
  <c r="U35" i="6" s="1"/>
  <c r="AE35" i="6"/>
  <c r="AD35" i="6"/>
  <c r="AC16" i="6"/>
  <c r="AB16" i="6"/>
  <c r="F16" i="6" s="1"/>
  <c r="I16" i="6" s="1"/>
  <c r="U16" i="6" s="1"/>
  <c r="X36" i="6" s="1"/>
  <c r="AD16" i="6"/>
  <c r="AE16" i="6"/>
  <c r="AB23" i="6"/>
  <c r="F23" i="6"/>
  <c r="I23" i="6" s="1"/>
  <c r="AE23" i="6"/>
  <c r="AC23" i="6"/>
  <c r="AD23" i="6"/>
  <c r="Q23" i="6" s="1"/>
  <c r="T23" i="6" s="1"/>
  <c r="U23" i="6" s="1"/>
  <c r="AC44" i="6"/>
  <c r="AE44" i="6"/>
  <c r="Q44" i="6" s="1"/>
  <c r="T44" i="6" s="1"/>
  <c r="AD44" i="6"/>
  <c r="F44" i="6" s="1"/>
  <c r="I44" i="6" s="1"/>
  <c r="U44" i="6" s="1"/>
  <c r="X44" i="6" s="1"/>
  <c r="Y45" i="6" s="1"/>
  <c r="AB44" i="6"/>
  <c r="AD44" i="4"/>
  <c r="F44" i="4" s="1"/>
  <c r="I44" i="4" s="1"/>
  <c r="AB32" i="4"/>
  <c r="F32" i="4"/>
  <c r="I32" i="4" s="1"/>
  <c r="U32" i="4" s="1"/>
  <c r="AC31" i="4"/>
  <c r="AB33" i="4"/>
  <c r="F33" i="4" s="1"/>
  <c r="I33" i="4" s="1"/>
  <c r="U33" i="4" s="1"/>
  <c r="AB36" i="4"/>
  <c r="F36" i="4" s="1"/>
  <c r="I36" i="4" s="1"/>
  <c r="AD37" i="4"/>
  <c r="F37" i="4" s="1"/>
  <c r="I37" i="4" s="1"/>
  <c r="AB37" i="4"/>
  <c r="AB42" i="4"/>
  <c r="AD35" i="4"/>
  <c r="AE35" i="4"/>
  <c r="AD42" i="4"/>
  <c r="F42" i="4" s="1"/>
  <c r="I42" i="4" s="1"/>
  <c r="AC44" i="4"/>
  <c r="AB44" i="4"/>
  <c r="AD32" i="4"/>
  <c r="AC37" i="4"/>
  <c r="AE32" i="4"/>
  <c r="AB35" i="4"/>
  <c r="F35" i="4" s="1"/>
  <c r="I35" i="4" s="1"/>
  <c r="AC32" i="4"/>
  <c r="AC42" i="4"/>
  <c r="AC40" i="4"/>
  <c r="AD36" i="4"/>
  <c r="AB45" i="4"/>
  <c r="AB40" i="4"/>
  <c r="AC41" i="4"/>
  <c r="AE36" i="4"/>
  <c r="AE45" i="4"/>
  <c r="Q45" i="4" s="1"/>
  <c r="AE39" i="4"/>
  <c r="Q39" i="4" s="1"/>
  <c r="T39" i="4" s="1"/>
  <c r="AB34" i="4"/>
  <c r="F34" i="4" s="1"/>
  <c r="I34" i="4" s="1"/>
  <c r="AC34" i="4"/>
  <c r="AE33" i="4"/>
  <c r="AD31" i="4"/>
  <c r="AD40" i="4"/>
  <c r="F40" i="4" s="1"/>
  <c r="I40" i="4" s="1"/>
  <c r="AB31" i="4"/>
  <c r="F31" i="4" s="1"/>
  <c r="I31" i="4" s="1"/>
  <c r="AC38" i="4"/>
  <c r="AD41" i="4"/>
  <c r="F41" i="4" s="1"/>
  <c r="I41" i="4" s="1"/>
  <c r="AD45" i="4"/>
  <c r="F45" i="4" s="1"/>
  <c r="I45" i="4" s="1"/>
  <c r="AE41" i="4"/>
  <c r="Q41" i="4" s="1"/>
  <c r="T41" i="4" s="1"/>
  <c r="AD39" i="4"/>
  <c r="F39" i="4" s="1"/>
  <c r="I39" i="4" s="1"/>
  <c r="AB39" i="4"/>
  <c r="AC43" i="4"/>
  <c r="AC36" i="4"/>
  <c r="AD43" i="4"/>
  <c r="F43" i="4" s="1"/>
  <c r="I43" i="4" s="1"/>
  <c r="AE43" i="4"/>
  <c r="Q43" i="4" s="1"/>
  <c r="AD33" i="4"/>
  <c r="AC45" i="4"/>
  <c r="AE34" i="4"/>
  <c r="AB43" i="4"/>
  <c r="AD11" i="4"/>
  <c r="AB11" i="4"/>
  <c r="F11" i="4" s="1"/>
  <c r="I11" i="4" s="1"/>
  <c r="AE11" i="4"/>
  <c r="AC11" i="4"/>
  <c r="AE17" i="4"/>
  <c r="AD17" i="4"/>
  <c r="Q17" i="4" s="1"/>
  <c r="T17" i="4" s="1"/>
  <c r="AB17" i="4"/>
  <c r="F17" i="4" s="1"/>
  <c r="I17" i="4" s="1"/>
  <c r="W37" i="4" s="1"/>
  <c r="AC17" i="4"/>
  <c r="F22" i="4"/>
  <c r="I22" i="4" s="1"/>
  <c r="AC22" i="4"/>
  <c r="AE22" i="4"/>
  <c r="AB22" i="4"/>
  <c r="AD22" i="4"/>
  <c r="Q22" i="4" s="1"/>
  <c r="T22" i="4" s="1"/>
  <c r="U22" i="4" s="1"/>
  <c r="AE31" i="4"/>
  <c r="AC33" i="4"/>
  <c r="AE38" i="4"/>
  <c r="F21" i="4"/>
  <c r="I21" i="4" s="1"/>
  <c r="AE21" i="4"/>
  <c r="AD21" i="4"/>
  <c r="Q21" i="4" s="1"/>
  <c r="T21" i="4" s="1"/>
  <c r="AB21" i="4"/>
  <c r="AC21" i="4"/>
  <c r="AE19" i="4"/>
  <c r="AC19" i="4"/>
  <c r="AB19" i="4"/>
  <c r="F19" i="4" s="1"/>
  <c r="I19" i="4" s="1"/>
  <c r="AD19" i="4"/>
  <c r="Q19" i="4" s="1"/>
  <c r="AC15" i="4"/>
  <c r="AE15" i="4"/>
  <c r="AD15" i="4"/>
  <c r="Q15" i="4" s="1"/>
  <c r="T15" i="4" s="1"/>
  <c r="AB15" i="4"/>
  <c r="F15" i="4" s="1"/>
  <c r="I15" i="4" s="1"/>
  <c r="U15" i="4" s="1"/>
  <c r="F24" i="4"/>
  <c r="I24" i="4" s="1"/>
  <c r="AB24" i="4"/>
  <c r="AD24" i="4"/>
  <c r="AC24" i="4"/>
  <c r="AE24" i="4"/>
  <c r="AB38" i="4"/>
  <c r="AD13" i="4"/>
  <c r="AB13" i="4"/>
  <c r="F13" i="4" s="1"/>
  <c r="I13" i="4" s="1"/>
  <c r="AC13" i="4"/>
  <c r="AE13" i="4"/>
  <c r="AB12" i="4"/>
  <c r="AE12" i="4"/>
  <c r="AD12" i="4"/>
  <c r="AC12" i="4"/>
  <c r="F25" i="4"/>
  <c r="I25" i="4" s="1"/>
  <c r="AE25" i="4"/>
  <c r="AB25" i="4"/>
  <c r="AC25" i="4"/>
  <c r="AD25" i="4"/>
  <c r="F14" i="4"/>
  <c r="I14" i="4" s="1"/>
  <c r="AD14" i="4"/>
  <c r="Q14" i="4" s="1"/>
  <c r="T14" i="4" s="1"/>
  <c r="AC14" i="4"/>
  <c r="AE14" i="4"/>
  <c r="F23" i="4"/>
  <c r="I23" i="4" s="1"/>
  <c r="AD23" i="4"/>
  <c r="AC23" i="4"/>
  <c r="AE23" i="4"/>
  <c r="AB23" i="4"/>
  <c r="AC16" i="4"/>
  <c r="AB16" i="4"/>
  <c r="F16" i="4" s="1"/>
  <c r="I16" i="4" s="1"/>
  <c r="AE16" i="4"/>
  <c r="AD16" i="4"/>
  <c r="Q16" i="4" s="1"/>
  <c r="T16" i="4" s="1"/>
  <c r="AE18" i="4"/>
  <c r="AC18" i="4"/>
  <c r="AD18" i="4"/>
  <c r="Q18" i="4" s="1"/>
  <c r="T18" i="4" s="1"/>
  <c r="AB18" i="4"/>
  <c r="F18" i="4" s="1"/>
  <c r="I18" i="4" s="1"/>
  <c r="F20" i="4"/>
  <c r="I20" i="4" s="1"/>
  <c r="AD20" i="4"/>
  <c r="AB20" i="4"/>
  <c r="AC20" i="4"/>
  <c r="AE20" i="4"/>
  <c r="C19" i="4"/>
  <c r="Q44" i="4"/>
  <c r="W38" i="6" l="1"/>
  <c r="X45" i="6"/>
  <c r="W39" i="6"/>
  <c r="W36" i="6"/>
  <c r="W43" i="6"/>
  <c r="X39" i="6"/>
  <c r="W42" i="6"/>
  <c r="X41" i="6"/>
  <c r="U11" i="6"/>
  <c r="X31" i="6" s="1"/>
  <c r="W31" i="6"/>
  <c r="X43" i="6"/>
  <c r="Y44" i="6" s="1"/>
  <c r="Y43" i="6" s="1"/>
  <c r="W45" i="6"/>
  <c r="U15" i="6"/>
  <c r="X35" i="6" s="1"/>
  <c r="W35" i="6"/>
  <c r="U14" i="6"/>
  <c r="X34" i="6" s="1"/>
  <c r="W34" i="6"/>
  <c r="X37" i="6"/>
  <c r="W37" i="6"/>
  <c r="W41" i="6"/>
  <c r="X40" i="6"/>
  <c r="W44" i="6"/>
  <c r="U13" i="6"/>
  <c r="X33" i="6" s="1"/>
  <c r="W33" i="6"/>
  <c r="U12" i="6"/>
  <c r="X32" i="6" s="1"/>
  <c r="W32" i="6"/>
  <c r="U31" i="4"/>
  <c r="U21" i="4"/>
  <c r="T19" i="4"/>
  <c r="U19" i="4" s="1"/>
  <c r="U16" i="4"/>
  <c r="Q24" i="4"/>
  <c r="T24" i="4" s="1"/>
  <c r="U24" i="4" s="1"/>
  <c r="Q25" i="4"/>
  <c r="T25" i="4" s="1"/>
  <c r="U25" i="4" s="1"/>
  <c r="Q23" i="4"/>
  <c r="T23" i="4" s="1"/>
  <c r="U23" i="4" s="1"/>
  <c r="U14" i="4"/>
  <c r="U18" i="4"/>
  <c r="U17" i="4"/>
  <c r="Q20" i="4"/>
  <c r="T20" i="4" s="1"/>
  <c r="U20" i="4" s="1"/>
  <c r="U11" i="4"/>
  <c r="W31" i="4"/>
  <c r="U13" i="4"/>
  <c r="X33" i="4" s="1"/>
  <c r="F12" i="4"/>
  <c r="I12" i="4" s="1"/>
  <c r="W32" i="4" s="1"/>
  <c r="C20" i="4"/>
  <c r="W33" i="4"/>
  <c r="Y42" i="6" l="1"/>
  <c r="Y41" i="6" s="1"/>
  <c r="Y40" i="6" s="1"/>
  <c r="Y39" i="6" s="1"/>
  <c r="Y38" i="6" s="1"/>
  <c r="Y37" i="6" s="1"/>
  <c r="Y36" i="6" s="1"/>
  <c r="Y35" i="6" s="1"/>
  <c r="Y34" i="6" s="1"/>
  <c r="Y33" i="6" s="1"/>
  <c r="Y32" i="6" s="1"/>
  <c r="X31" i="4"/>
  <c r="U12" i="4"/>
  <c r="X32" i="4" s="1"/>
  <c r="C21" i="4"/>
  <c r="W45" i="4" l="1"/>
  <c r="W43" i="4"/>
  <c r="W44" i="4"/>
  <c r="C22" i="4"/>
  <c r="U38" i="4"/>
  <c r="X38" i="4" s="1"/>
  <c r="W38" i="4"/>
  <c r="U37" i="4"/>
  <c r="X37" i="4" s="1"/>
  <c r="W41" i="4"/>
  <c r="U41" i="4"/>
  <c r="U36" i="4"/>
  <c r="X36" i="4" s="1"/>
  <c r="W36" i="4"/>
  <c r="W35" i="4"/>
  <c r="U35" i="4"/>
  <c r="X35" i="4" s="1"/>
  <c r="W40" i="4"/>
  <c r="U40" i="4"/>
  <c r="X40" i="4" s="1"/>
  <c r="W42" i="4"/>
  <c r="U42" i="4"/>
  <c r="X42" i="4" s="1"/>
  <c r="U39" i="4"/>
  <c r="X39" i="4" s="1"/>
  <c r="W39" i="4"/>
  <c r="W34" i="4"/>
  <c r="U34" i="4"/>
  <c r="X34" i="4" s="1"/>
  <c r="S43" i="4"/>
  <c r="S44" i="4"/>
  <c r="S45" i="4"/>
  <c r="X41" i="4" l="1"/>
  <c r="T44" i="4"/>
  <c r="U44" i="4" s="1"/>
  <c r="X44" i="4" s="1"/>
  <c r="T45" i="4"/>
  <c r="U45" i="4" s="1"/>
  <c r="X45" i="4" s="1"/>
  <c r="T43" i="4"/>
  <c r="U43" i="4" s="1"/>
  <c r="X43" i="4" s="1"/>
  <c r="C23" i="4"/>
  <c r="Y45" i="4" l="1"/>
  <c r="Y44" i="4" s="1"/>
  <c r="Y43" i="4" s="1"/>
  <c r="Y42" i="4" s="1"/>
  <c r="Y41" i="4" s="1"/>
  <c r="Y40" i="4" s="1"/>
  <c r="Y39" i="4" s="1"/>
  <c r="Y38" i="4" s="1"/>
  <c r="Y37" i="4" s="1"/>
  <c r="Y36" i="4" s="1"/>
  <c r="Y35" i="4" s="1"/>
  <c r="Y34" i="4" s="1"/>
  <c r="Y33" i="4" s="1"/>
  <c r="Y32" i="4" s="1"/>
  <c r="C24" i="4"/>
  <c r="C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8E9458C3-A754-40CC-B24A-4B66EF108025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BE9FEB20-B00B-4ACC-BF24-77F441F364D4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7E331E4A-97C3-4A44-B7FE-2EFA523218FF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A273D978-B464-4E77-BB49-C4F93B1D721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8982B628-DF2C-4153-9440-C137CCF9B93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BF1C53D6-B1FA-4B15-BF5B-5EC000734264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1062DC53-64AC-4E0F-8D27-C280039CC1B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B43DF28E-F043-4BDE-B3E5-A8E387602731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B01A95CA-1336-4F6E-9BA3-3F1AA30631E4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2937FCF8-FD46-4A70-924F-E0E9A9179E6E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3126D7E9-1ADC-43EB-9628-30911D9FF106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CAD31106-6B95-4E34-A07B-58B1EB6C83C9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ED1A6E64-F563-43D4-AF70-AB295D633C6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543EF825-C8A0-4C47-9158-D6D84A33DB60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C146148F-6F3F-4E64-86D9-7A3C82A86FC9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BFE02497-064F-4B66-BA2E-B812DBD4CF92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5C641869-10B0-41DC-BC49-8315FB5E39AA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F317F40F-5341-4C8E-BBA8-11DF467B3A70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DAC71661-18E0-4EBB-9FA4-B73BE499C457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BA05347F-206D-4D30-9A53-A75BBF6E3A79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67FD1C0A-9F90-4C36-A68F-A847E6C8C38F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B64DEAAC-A9B9-42DD-8122-2F200EB1D28D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BA94C951-CFDE-4213-9C22-C483E8774FE6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5102CF89-EDDA-4582-B59C-B2D9BD24572A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D9975CDC-8FAD-4C26-809E-60F145BF043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97E3B1E4-7D51-4E15-B25D-91A771A5E3F9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9BA02614-D7A1-45F0-986B-3DC2AB7E178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AE70425F-2460-4893-8A20-64E78CBAC4B8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48054145-E07C-483D-BF33-C4692085A80A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BB864645-109C-4F56-ADA7-DDF54C4F728D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4AA69024-5340-44CC-84B7-78FE83A71B40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03EE4941-142E-4F4B-8BDE-3FB1F0A4B83A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9D355678-843E-4E32-AF07-5479FCD3F847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4F595D92-9AD7-47BE-9145-8D74E6DFBDA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923A94A4-0C94-46CA-A884-DC73136F06C5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5F0E8EDF-DEB8-4103-91F5-2FB47A429604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32A7BFE5-15EE-421A-8E84-6A15AF625B94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637957A5-74A8-4C33-BBF5-A8A03150424B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DD586DD5-7CFF-4AE3-BDA6-71303F810A50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D38B475A-59F4-4024-A9CE-D7ABE3A73FC3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<sst xmlns="http://schemas.openxmlformats.org/spreadsheetml/2006/main" count="284" uniqueCount="83">
  <si>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</si>
  <si>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</si>
  <si>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✓</t>
  </si>
  <si>
    <t>○○　○○</t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</si>
  <si>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</si>
  <si>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</si>
  <si>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</si>
  <si>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</si>
  <si>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</si>
  <si>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</si>
  <si>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</si>
  <si>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</si>
  <si>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</si>
  <si>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</si>
  <si>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</si>
  <si>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</si>
  <si>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</si>
  <si>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</si>
  <si>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</si>
  <si>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</si>
  <si>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</si>
  <si>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</si>
  <si>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</si>
  <si>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</si>
  <si>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</si>
  <si>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</si>
  <si>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H24</t>
  </si>
  <si>
    <t>H25</t>
  </si>
  <si>
    <t>H26</t>
  </si>
  <si>
    <t>H27</t>
  </si>
  <si>
    <t>H28</t>
  </si>
  <si>
    <t>H29</t>
  </si>
  <si>
    <t>H30</t>
  </si>
  <si>
    <t>R2</t>
    <phoneticPr fontId="2"/>
  </si>
  <si>
    <t>R3</t>
    <phoneticPr fontId="2"/>
  </si>
  <si>
    <t>R1/H31</t>
    <phoneticPr fontId="2"/>
  </si>
  <si>
    <t>✓</t>
    <phoneticPr fontId="2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</si>
  <si>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3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</si>
  <si>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3"/>
  </si>
  <si>
    <t>通常制度</t>
    <rPh sb="0" eb="2">
      <t>ツウジョウ</t>
    </rPh>
    <rPh sb="2" eb="4">
      <t>セイド</t>
    </rPh>
    <phoneticPr fontId="3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</si>
  <si>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3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</si>
  <si>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</si>
  <si>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3"/>
  </si>
  <si>
    <t>市町村民税
課税標準額</t>
    <rPh sb="6" eb="8">
      <t>カゼイ</t>
    </rPh>
    <rPh sb="8" eb="10">
      <t>ヒョウジュン</t>
    </rPh>
    <rPh sb="10" eb="11">
      <t>ガク</t>
    </rPh>
    <phoneticPr fontId="3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</si>
  <si>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3"/>
  </si>
  <si>
    <t>政令
指定
都市</t>
    <rPh sb="0" eb="2">
      <t>セイレイ</t>
    </rPh>
    <rPh sb="3" eb="5">
      <t>シテイ</t>
    </rPh>
    <rPh sb="6" eb="8">
      <t>トシ</t>
    </rPh>
    <phoneticPr fontId="3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</si>
  <si>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2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</si>
  <si>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2"/>
  </si>
  <si>
    <t>生徒の
早生まれ
該当有無</t>
    <rPh sb="0" eb="2">
      <t>セイト</t>
    </rPh>
    <rPh sb="4" eb="6">
      <t>ハヤウ</t>
    </rPh>
    <rPh sb="9" eb="11">
      <t>ガイトウ</t>
    </rPh>
    <rPh sb="11" eb="13">
      <t>ウム</t>
    </rPh>
    <phoneticPr fontId="2"/>
  </si>
  <si>
    <t>算定基準額
or算定基準額に相当
する額</t>
    <phoneticPr fontId="2"/>
  </si>
  <si>
    <t>算定基準額or算定基準額に相当する額</t>
    <phoneticPr fontId="2"/>
  </si>
  <si>
    <t>算定基準額</t>
    <phoneticPr fontId="2"/>
  </si>
  <si>
    <t>通常</t>
    <rPh sb="0" eb="2">
      <t>ツウジョウ</t>
    </rPh>
    <phoneticPr fontId="2"/>
  </si>
  <si>
    <t>家計急変</t>
    <rPh sb="0" eb="2">
      <t>カケイ</t>
    </rPh>
    <rPh sb="2" eb="4">
      <t>キュウヘン</t>
    </rPh>
    <phoneticPr fontId="2"/>
  </si>
  <si>
    <t>対象年度</t>
    <rPh sb="0" eb="2">
      <t>タイショウ</t>
    </rPh>
    <rPh sb="2" eb="4">
      <t>ネンド</t>
    </rPh>
    <phoneticPr fontId="2"/>
  </si>
  <si>
    <t>4～6</t>
    <phoneticPr fontId="2"/>
  </si>
  <si>
    <t>7～翌6</t>
    <rPh sb="2" eb="3">
      <t>ヨク</t>
    </rPh>
    <phoneticPr fontId="2"/>
  </si>
  <si>
    <t>７～翌６</t>
    <rPh sb="2" eb="3">
      <t>ヨク</t>
    </rPh>
    <phoneticPr fontId="2"/>
  </si>
  <si>
    <t>４～６</t>
    <phoneticPr fontId="2"/>
  </si>
  <si>
    <t>早生まれ
控除額</t>
    <rPh sb="0" eb="2">
      <t>ハヤウ</t>
    </rPh>
    <rPh sb="5" eb="7">
      <t>コウジョ</t>
    </rPh>
    <rPh sb="7" eb="8">
      <t>ガク</t>
    </rPh>
    <phoneticPr fontId="2"/>
  </si>
  <si>
    <t>就学支援金
の支給月</t>
    <rPh sb="0" eb="2">
      <t>シュウガク</t>
    </rPh>
    <rPh sb="2" eb="5">
      <t>シエンキン</t>
    </rPh>
    <rPh sb="7" eb="9">
      <t>シキュウ</t>
    </rPh>
    <rPh sb="9" eb="10">
      <t>ツキ</t>
    </rPh>
    <phoneticPr fontId="3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</si>
  <si>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3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</si>
  <si>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</si>
  <si>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2"/>
  </si>
  <si>
    <t>保護者等①</t>
    <rPh sb="0" eb="3">
      <t>ホゴシャ</t>
    </rPh>
    <rPh sb="3" eb="4">
      <t>トウ</t>
    </rPh>
    <phoneticPr fontId="2"/>
  </si>
  <si>
    <t>保護者等②</t>
    <rPh sb="0" eb="3">
      <t>ホゴシャ</t>
    </rPh>
    <rPh sb="3" eb="4">
      <t>トウ</t>
    </rPh>
    <phoneticPr fontId="2"/>
  </si>
  <si>
    <t>ケース１</t>
    <phoneticPr fontId="2"/>
  </si>
  <si>
    <t>ケース２</t>
  </si>
  <si>
    <t>ケース３</t>
  </si>
  <si>
    <t>ケース４</t>
  </si>
  <si>
    <t>〃</t>
    <phoneticPr fontId="2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</si>
  <si>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2"/>
  </si>
  <si>
    <t>所得控除合計額(A)</t>
  </si>
  <si>
    <t>所得控除合計額(A)</t>
    <phoneticPr fontId="2"/>
  </si>
  <si>
    <t>総所得金額等(B1)</t>
  </si>
  <si>
    <t>総所得金額等(B1)</t>
    <phoneticPr fontId="2"/>
  </si>
  <si>
    <t>市町村民税課税標準額(B2)</t>
  </si>
  <si>
    <t>市町村民税課税標準額(B2)</t>
    <phoneticPr fontId="2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</si>
  <si>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2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</si>
  <si>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3"/>
  </si>
  <si>
    <t>（金額の単位：円）</t>
    <rPh sb="1" eb="3">
      <t>キンガク</t>
    </rPh>
    <rPh sb="4" eb="6">
      <t>タンイ</t>
    </rPh>
    <rPh sb="7" eb="8">
      <t>エン</t>
    </rPh>
    <phoneticPr fontId="2"/>
  </si>
  <si>
    <t>高等学校等就学支援金（家計急変支援制度）における収入要件自己確認資料</t>
    <rPh sb="0" eb="10">
      <t>コウトウガッコウトウシュウガクシエンキン</t>
    </rPh>
    <rPh sb="11" eb="19">
      <t>カケイキュウヘンシエンセイド</t>
    </rPh>
    <rPh sb="24" eb="26">
      <t>シュウニュウ</t>
    </rPh>
    <rPh sb="26" eb="28">
      <t>ヨウケン</t>
    </rPh>
    <rPh sb="28" eb="30">
      <t>ジコ</t>
    </rPh>
    <rPh sb="30" eb="32">
      <t>カクニン</t>
    </rPh>
    <rPh sb="32" eb="34">
      <t>シリョウ</t>
    </rPh>
    <phoneticPr fontId="2"/>
  </si>
  <si>
    <t>保護者等①、②の合算</t>
    <rPh sb="0" eb="3">
      <t>ホゴシャ</t>
    </rPh>
    <rPh sb="3" eb="4">
      <t>トウ</t>
    </rPh>
    <rPh sb="8" eb="10">
      <t>ガッサン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</si>
</sst>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;@"/>
    <numFmt numFmtId="178" formatCode="&quot;令&quot;&quot;和&quot;#&quot;年&quot;"/>
    <numFmt numFmtId="179" formatCode="General&quot;年&quot;"/>
    <numFmt numFmtId="180" formatCode="General&quot;年度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2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2" fontId="5" fillId="2" borderId="1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2" fontId="5" fillId="2" borderId="4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176" fontId="5" fillId="2" borderId="2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5" fillId="2" borderId="31" xfId="0" applyNumberFormat="1" applyFont="1" applyFill="1" applyBorder="1" applyAlignment="1">
      <alignment horizontal="right" vertical="center" shrinkToFit="1"/>
    </xf>
    <xf numFmtId="176" fontId="5" fillId="2" borderId="31" xfId="0" applyNumberFormat="1" applyFont="1" applyFill="1" applyBorder="1" applyAlignment="1">
      <alignment horizontal="right" vertical="center" shrinkToFit="1"/>
    </xf>
    <xf numFmtId="12" fontId="5" fillId="2" borderId="31" xfId="0" applyNumberFormat="1" applyFont="1" applyFill="1" applyBorder="1" applyAlignment="1">
      <alignment horizontal="right" vertical="center" shrinkToFit="1"/>
    </xf>
    <xf numFmtId="176" fontId="5" fillId="2" borderId="32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176" fontId="5" fillId="2" borderId="36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0" borderId="38" xfId="0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12" fontId="5" fillId="0" borderId="41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12" fontId="5" fillId="0" borderId="38" xfId="0" applyNumberFormat="1" applyFont="1" applyBorder="1" applyAlignment="1">
      <alignment horizontal="right" vertical="center" shrinkToFit="1"/>
    </xf>
    <xf numFmtId="0" fontId="5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 shrinkToFit="1"/>
    </xf>
    <xf numFmtId="176" fontId="5" fillId="2" borderId="45" xfId="0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47" xfId="0" applyFont="1" applyFill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2" borderId="37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>
      <alignment vertical="center"/>
    </xf>
    <xf numFmtId="176" fontId="5" fillId="0" borderId="1" xfId="0" applyNumberFormat="1" applyFont="1" applyBorder="1">
      <alignment vertical="center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3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3" borderId="1" xfId="0" applyNumberFormat="1" applyFill="1" applyBorder="1">
      <alignment vertical="center"/>
    </xf>
    <xf numFmtId="179" fontId="0" fillId="3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0" fontId="4" fillId="3" borderId="0" xfId="0" applyFont="1" applyFill="1">
      <alignment vertical="center"/>
    </xf>
    <xf numFmtId="14" fontId="0" fillId="3" borderId="12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80" fontId="0" fillId="3" borderId="0" xfId="0" applyNumberFormat="1" applyFill="1">
      <alignment vertical="center"/>
    </xf>
    <xf numFmtId="58" fontId="0" fillId="3" borderId="1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7936CFDE-EAA7-4944-B392-0331BC27046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B745DD-8475-F926-36FC-C0D05EF1E3D3}"/>
            </a:ext>
          </a:extLst>
        </xdr:cNvPr>
        <xdr:cNvSpPr txBox="1"/>
      </xdr:nvSpPr>
      <xdr:spPr>
        <a:xfrm>
          <a:off x="15849600" y="5505449"/>
          <a:ext cx="2099309" cy="113538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B4D83B2-625C-4552-E89E-6B999F3FA68D}"/>
            </a:ext>
          </a:extLst>
        </xdr:cNvPr>
        <xdr:cNvCxnSpPr/>
      </xdr:nvCxnSpPr>
      <xdr:spPr>
        <a:xfrm flipH="1">
          <a:off x="16925925" y="6638925"/>
          <a:ext cx="333375" cy="3429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930757</xdr:colOff>
      <xdr:row>9</xdr:row>
      <xdr:rowOff>287918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28D222-BFE5-4BB0-956D-AA14B438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3340" y="1034415"/>
          <a:ext cx="2550007" cy="1594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F8F279-F8E9-460B-A83F-0D3145DBC643}"/>
            </a:ext>
          </a:extLst>
        </xdr:cNvPr>
        <xdr:cNvSpPr txBox="1"/>
      </xdr:nvSpPr>
      <xdr:spPr>
        <a:xfrm>
          <a:off x="15849600" y="5503544"/>
          <a:ext cx="2099309" cy="113919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110C86-57C5-4309-BC4C-AD18CCF8E679}"/>
            </a:ext>
          </a:extLst>
        </xdr:cNvPr>
        <xdr:cNvCxnSpPr/>
      </xdr:nvCxnSpPr>
      <xdr:spPr>
        <a:xfrm flipH="1">
          <a:off x="16927830" y="6640830"/>
          <a:ext cx="331470" cy="34099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934567</xdr:colOff>
      <xdr:row>9</xdr:row>
      <xdr:rowOff>284108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79777A-1E92-4406-B7F7-B10724EF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7150" y="1030605"/>
          <a:ext cx="2553817" cy="1587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662940</xdr:colOff>
      <xdr:row>0</xdr:row>
      <xdr:rowOff>24765</xdr:rowOff>
    </xdr:from>
    <xdr:to>
      <xdr:col>24</xdr:col>
      <xdr:colOff>1083945</xdr:colOff>
      <xdr:row>0</xdr:row>
      <xdr:rowOff>476250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013169-2D26-8353-4E47-65E9D4EEC153}"/>
            </a:ext>
          </a:extLst>
        </xdr:cNvPr>
        <xdr:cNvSpPr txBox="1"/>
      </xdr:nvSpPr>
      <xdr:spPr>
        <a:xfrm>
          <a:off x="16760190" y="24765"/>
          <a:ext cx="1240155" cy="4514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入力例</a:t>
          </a:r>
        </a:p>
      </xdr:txBody>
    </xdr:sp>
    <xdr:clientData/>
  </xdr:twoCellAnchor>
  <xdr:twoCellAnchor>
    <xdr:from>
      <xdr:col>11</xdr:col>
      <xdr:colOff>369570</xdr:colOff>
      <xdr:row>36</xdr:row>
      <xdr:rowOff>91440</xdr:rowOff>
    </xdr:from>
    <xdr:to>
      <xdr:col>19</xdr:col>
      <xdr:colOff>521970</xdr:colOff>
      <xdr:row>44</xdr:row>
      <xdr:rowOff>180975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F94346-CCA6-4E7E-8990-7AF37808AA2D}"/>
            </a:ext>
          </a:extLst>
        </xdr:cNvPr>
        <xdr:cNvSpPr txBox="1"/>
      </xdr:nvSpPr>
      <xdr:spPr>
        <a:xfrm>
          <a:off x="7732395" y="9835515"/>
          <a:ext cx="6324600" cy="1918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2023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6560-8137-48C6-850B-DA89501A06BC}">
  <sheetPr codeName="Sheet4">
    <pageSetUpPr fitToPage="1"/>
  </sheetPr>
  <dimension ref="A1:AE46"/>
  <sheetViews>
    <sheetView tabSelected="1" view="pageBreakPreview" zoomScaleNormal="100" zoomScaleSheetLayoutView="100" workbookViewId="0">
      <selection activeCell="B1" sqref="B1:Y1"/>
    </sheetView>
  </sheetViews>
  <sheetFormatPr defaultColWidth="8.69921875" defaultRowHeight="18"/>
  <cols>
    <col min="1" max="1" width="1.3984375" style="1" customWidth="1"/>
    <col min="2" max="2" width="8.19921875" style="1" customWidth="1"/>
    <col min="3" max="3" width="12.19921875" style="1" customWidth="1"/>
    <col min="4" max="4" width="6" style="3" customWidth="1"/>
    <col min="5" max="5" width="10.69921875" style="1" customWidth="1"/>
    <col min="6" max="6" width="10.5" style="1" customWidth="1"/>
    <col min="7" max="7" width="10.69921875" style="1" customWidth="1"/>
    <col min="8" max="8" width="6" style="3" customWidth="1"/>
    <col min="9" max="9" width="10.69921875" style="1" customWidth="1"/>
    <col min="10" max="10" width="9.19921875" style="1" customWidth="1"/>
    <col min="11" max="16" width="10.69921875" style="1" customWidth="1"/>
    <col min="17" max="17" width="10.5" style="1" customWidth="1"/>
    <col min="18" max="18" width="10.69921875" style="1" customWidth="1"/>
    <col min="19" max="19" width="6" style="3" customWidth="1"/>
    <col min="20" max="21" width="10.69921875" style="1" customWidth="1"/>
    <col min="22" max="22" width="1.3984375" style="1" customWidth="1"/>
    <col min="23" max="24" width="10.69921875" style="1" customWidth="1"/>
    <col min="25" max="25" width="14.69921875" style="1" customWidth="1"/>
    <col min="26" max="26" width="3.8984375" style="1" customWidth="1"/>
    <col min="27" max="16384" width="8.69921875" style="1"/>
  </cols>
  <sheetData>
    <row r="1" spans="1:31" ht="49.2" customHeight="1">
      <c r="B1" s="139" t="s">
        <v>81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33"/>
    </row>
    <row r="2" spans="1:31" ht="18.600000000000001" thickBot="1"/>
    <row r="3" spans="1:31" ht="19.2" thickTop="1" thickBot="1">
      <c r="B3" s="45" t="s">
        <v>54</v>
      </c>
      <c r="C3" s="86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7"/>
      <c r="U3" s="1" t="s">
        <v>63</v>
      </c>
    </row>
    <row r="4" spans="1:31" ht="18.600000000000001" thickTop="1">
      <c r="B4" s="45" t="s">
        <v>0</v>
      </c>
      <c r="C4" s="87"/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5" t="s">
        <v>1</v>
      </c>
      <c r="C5" s="88"/>
    </row>
    <row r="6" spans="1:31" ht="18.600000000000001" thickTop="1">
      <c r="U6" s="121" t="s">
        <v>80</v>
      </c>
    </row>
    <row r="7" spans="1:31" ht="18" customHeight="1">
      <c r="B7" s="128" t="s">
        <v>48</v>
      </c>
      <c r="C7" s="131" t="s">
        <v>60</v>
      </c>
      <c r="D7" s="124" t="s">
        <v>45</v>
      </c>
      <c r="E7" s="134" t="s">
        <v>79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31">
      <c r="B8" s="129"/>
      <c r="C8" s="132"/>
      <c r="D8" s="125"/>
      <c r="E8" s="135" t="s">
        <v>39</v>
      </c>
      <c r="F8" s="136"/>
      <c r="G8" s="136"/>
      <c r="H8" s="136"/>
      <c r="I8" s="137"/>
      <c r="J8" s="135" t="s">
        <v>40</v>
      </c>
      <c r="K8" s="136"/>
      <c r="L8" s="136"/>
      <c r="M8" s="136"/>
      <c r="N8" s="136"/>
      <c r="O8" s="136"/>
      <c r="P8" s="136"/>
      <c r="Q8" s="136"/>
      <c r="R8" s="136"/>
      <c r="S8" s="136"/>
      <c r="T8" s="137"/>
      <c r="U8" s="138" t="s">
        <v>49</v>
      </c>
      <c r="AA8" s="2"/>
      <c r="AB8" s="17" t="s">
        <v>66</v>
      </c>
      <c r="AC8" s="17" t="s">
        <v>67</v>
      </c>
      <c r="AD8" s="17" t="s">
        <v>68</v>
      </c>
      <c r="AE8" s="17" t="s">
        <v>69</v>
      </c>
    </row>
    <row r="9" spans="1:31" ht="21" customHeight="1">
      <c r="B9" s="129"/>
      <c r="C9" s="132"/>
      <c r="D9" s="125"/>
      <c r="E9" s="124" t="s">
        <v>43</v>
      </c>
      <c r="F9" s="124" t="s">
        <v>59</v>
      </c>
      <c r="G9" s="124" t="s">
        <v>42</v>
      </c>
      <c r="H9" s="124" t="s">
        <v>46</v>
      </c>
      <c r="I9" s="124" t="s">
        <v>61</v>
      </c>
      <c r="J9" s="124" t="s">
        <v>47</v>
      </c>
      <c r="K9" s="124" t="s">
        <v>37</v>
      </c>
      <c r="L9" s="127" t="s">
        <v>38</v>
      </c>
      <c r="M9" s="10"/>
      <c r="N9" s="10"/>
      <c r="O9" s="11"/>
      <c r="P9" s="124" t="s">
        <v>44</v>
      </c>
      <c r="Q9" s="124" t="s">
        <v>59</v>
      </c>
      <c r="R9" s="124" t="s">
        <v>41</v>
      </c>
      <c r="S9" s="124" t="s">
        <v>46</v>
      </c>
      <c r="T9" s="124" t="s">
        <v>62</v>
      </c>
      <c r="U9" s="138"/>
      <c r="AA9" s="38" t="s">
        <v>64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0"/>
      <c r="C10" s="133"/>
      <c r="D10" s="125"/>
      <c r="E10" s="125"/>
      <c r="F10" s="126"/>
      <c r="G10" s="125"/>
      <c r="H10" s="126"/>
      <c r="I10" s="126"/>
      <c r="J10" s="125"/>
      <c r="K10" s="125"/>
      <c r="L10" s="126"/>
      <c r="M10" s="18" t="s">
        <v>73</v>
      </c>
      <c r="N10" s="18" t="s">
        <v>75</v>
      </c>
      <c r="O10" s="5" t="s">
        <v>77</v>
      </c>
      <c r="P10" s="126"/>
      <c r="Q10" s="126"/>
      <c r="R10" s="126"/>
      <c r="S10" s="126"/>
      <c r="T10" s="126"/>
      <c r="U10" s="138"/>
      <c r="W10" s="40" t="s">
        <v>71</v>
      </c>
      <c r="AA10" s="38" t="s">
        <v>65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IF(AND($C$5&gt;='参考（削除不可）'!$C$3,$C$5&lt;='参考（削除不可）'!$D$3),"✓","")</f>
        <v/>
      </c>
      <c r="C11" s="23">
        <f>DATE($C$3,4,1)</f>
        <v>45017</v>
      </c>
      <c r="D11" s="89"/>
      <c r="E11" s="90"/>
      <c r="F11" s="24">
        <f t="shared" ref="F11:F25" si="0">IF($B11="✓",IF($J11="✓",IF($J31="✓",0,0),IF($J31="✓",$AC11,$AB11)),0)</f>
        <v>0</v>
      </c>
      <c r="G11" s="94"/>
      <c r="H11" s="25">
        <f>IF(D11="✓",3/4,1)</f>
        <v>1</v>
      </c>
      <c r="I11" s="19">
        <f>MAX(ROUNDDOWN(((E11-F11)*0.06-G11*H11),-2),0)</f>
        <v>0</v>
      </c>
      <c r="J11" s="95"/>
      <c r="K11" s="105"/>
      <c r="L11" s="24" t="str">
        <f>IF(J11="✓",IFERROR(MAX(IF(M11&lt;=0,N11-O11,M11),0),"-"),"-")</f>
        <v>-</v>
      </c>
      <c r="M11" s="101"/>
      <c r="N11" s="102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0</v>
      </c>
      <c r="V11" s="41"/>
      <c r="W11" s="42" t="str">
        <f>$C$3-1&amp;"年度課税情報("&amp;$C$3-2&amp;"年所得)"</f>
        <v>2022年度課税情報(2021年所得)</v>
      </c>
      <c r="X11" s="41"/>
      <c r="Y11" s="41"/>
      <c r="Z11" s="41"/>
      <c r="AA11" s="4"/>
      <c r="AB11" s="85">
        <f t="shared" ref="AB11:AB25" si="2">IF($B11="✓",IF($E11&gt;=$E31,330000,0),0)</f>
        <v>0</v>
      </c>
      <c r="AC11" s="85">
        <f t="shared" ref="AC11:AC23" si="3">IF($B11="✓",IF($E11&gt;=$P31,330000,0),0)</f>
        <v>0</v>
      </c>
      <c r="AD11" s="85">
        <f t="shared" ref="AD11:AD23" si="4">IF($B11="✓",IF($P11&gt;=$E31,330000,0),0)</f>
        <v>0</v>
      </c>
      <c r="AE11" s="85">
        <f t="shared" ref="AE11:AE23" si="5">IF($B11="✓",IF($P11&gt;=$P31,330000,0),0)</f>
        <v>0</v>
      </c>
    </row>
    <row r="12" spans="1:31" ht="18.600000000000001" thickTop="1">
      <c r="B12" s="12" t="str">
        <f>IF(AND($C$5&gt;='参考（削除不可）'!$C$3,$C$5&lt;='参考（削除不可）'!$D$3),"✓","")</f>
        <v/>
      </c>
      <c r="C12" s="13">
        <f>EDATE(C11,1)</f>
        <v>45047</v>
      </c>
      <c r="D12" s="29" t="str">
        <f>IF($D$11="✓",$D$11,"")</f>
        <v/>
      </c>
      <c r="E12" s="30">
        <f>$E$11</f>
        <v>0</v>
      </c>
      <c r="F12" s="15">
        <f t="shared" si="0"/>
        <v>0</v>
      </c>
      <c r="G12" s="30">
        <f>$G$11</f>
        <v>0</v>
      </c>
      <c r="H12" s="14">
        <f t="shared" ref="H12:H25" si="6">IF(D12="✓",3/4,1)</f>
        <v>1</v>
      </c>
      <c r="I12" s="19">
        <f t="shared" ref="I12:I25" si="7">MAX(ROUNDDOWN(((E12-F12)*0.06-G12*H12),-2),0)</f>
        <v>0</v>
      </c>
      <c r="J12" s="96"/>
      <c r="K12" s="106"/>
      <c r="L12" s="24" t="str">
        <f>IF(J12="✓",IFERROR(MAX(IF(M12&lt;=0,N12-O12,M12),0),"-"),"-")</f>
        <v>-</v>
      </c>
      <c r="M12" s="35" t="str">
        <f>IF(J12="✓",$M$11,"-")</f>
        <v>-</v>
      </c>
      <c r="N12" s="35" t="str">
        <f>IF(J12="✓",$N$11,"-")</f>
        <v>-</v>
      </c>
      <c r="O12" s="21" t="str">
        <f t="shared" ref="O12:O25" si="8">IF(J12="✓",E12,"-")</f>
        <v>-</v>
      </c>
      <c r="P12" s="15">
        <f t="shared" ref="P12:P25" si="9">IF(J12="✓",MAX(K12-L12,0),0)</f>
        <v>0</v>
      </c>
      <c r="Q12" s="15" t="str">
        <f t="shared" si="1"/>
        <v>-</v>
      </c>
      <c r="R12" s="15" t="str">
        <f t="shared" ref="R12:R25" si="10">IF(J12="✓",G12,"-")</f>
        <v>-</v>
      </c>
      <c r="S12" s="14" t="str">
        <f t="shared" ref="S12:S25" si="11">IF(J12="✓",IF(D12="✓",3/4,1),"-")</f>
        <v>-</v>
      </c>
      <c r="T12" s="15" t="str">
        <f t="shared" ref="T12:T25" si="12">IF(J12="✓",MAX(ROUNDDOWN(((P12-Q12)*0.06-R12*S12),-2),0),"-")</f>
        <v>-</v>
      </c>
      <c r="U12" s="15">
        <f t="shared" ref="U12:U25" si="13">IF(J12="✓",T12,I12)</f>
        <v>0</v>
      </c>
      <c r="V12" s="41"/>
      <c r="W12" s="43" t="s">
        <v>70</v>
      </c>
      <c r="X12" s="44"/>
      <c r="Y12" s="41"/>
      <c r="Z12" s="41"/>
      <c r="AA12" s="4"/>
      <c r="AB12" s="85">
        <f t="shared" si="2"/>
        <v>0</v>
      </c>
      <c r="AC12" s="85">
        <f t="shared" si="3"/>
        <v>0</v>
      </c>
      <c r="AD12" s="85">
        <f t="shared" si="4"/>
        <v>0</v>
      </c>
      <c r="AE12" s="85">
        <f t="shared" si="5"/>
        <v>0</v>
      </c>
    </row>
    <row r="13" spans="1:31" ht="18.600000000000001" thickBot="1">
      <c r="A13" s="84"/>
      <c r="B13" s="51" t="str">
        <f>IF(AND($C$5&gt;='参考（削除不可）'!$C$3,$C$5&lt;='参考（削除不可）'!$D$3),"✓","")</f>
        <v/>
      </c>
      <c r="C13" s="52">
        <f>EDATE(C12,1)</f>
        <v>45078</v>
      </c>
      <c r="D13" s="28" t="str">
        <f>IF($D$11="✓",$D$11,"")</f>
        <v/>
      </c>
      <c r="E13" s="27">
        <f>$E$11</f>
        <v>0</v>
      </c>
      <c r="F13" s="53">
        <f t="shared" si="0"/>
        <v>0</v>
      </c>
      <c r="G13" s="27">
        <f>$G$11</f>
        <v>0</v>
      </c>
      <c r="H13" s="54">
        <f t="shared" si="6"/>
        <v>1</v>
      </c>
      <c r="I13" s="55">
        <f t="shared" si="7"/>
        <v>0</v>
      </c>
      <c r="J13" s="97"/>
      <c r="K13" s="107"/>
      <c r="L13" s="56" t="str">
        <f t="shared" ref="L13" si="14">IF(J13="✓",IFERROR(MAX(IF(M13&lt;=0,N13-O13,M13),0),"-"),"-")</f>
        <v>-</v>
      </c>
      <c r="M13" s="36" t="str">
        <f>IF(J13="✓",$M$11,"-")</f>
        <v>-</v>
      </c>
      <c r="N13" s="36" t="str">
        <f>IF(J13="✓",$N$11,"-")</f>
        <v>-</v>
      </c>
      <c r="O13" s="57" t="str">
        <f t="shared" si="8"/>
        <v>-</v>
      </c>
      <c r="P13" s="53">
        <f t="shared" si="9"/>
        <v>0</v>
      </c>
      <c r="Q13" s="53" t="str">
        <f t="shared" si="1"/>
        <v>-</v>
      </c>
      <c r="R13" s="53" t="str">
        <f t="shared" si="10"/>
        <v>-</v>
      </c>
      <c r="S13" s="54" t="str">
        <f t="shared" si="11"/>
        <v>-</v>
      </c>
      <c r="T13" s="53" t="str">
        <f t="shared" si="12"/>
        <v>-</v>
      </c>
      <c r="U13" s="53">
        <f t="shared" si="13"/>
        <v>0</v>
      </c>
      <c r="V13" s="58"/>
      <c r="W13" s="59" t="s">
        <v>70</v>
      </c>
      <c r="X13" s="58"/>
      <c r="Y13" s="78"/>
      <c r="Z13" s="74"/>
      <c r="AA13" s="4"/>
      <c r="AB13" s="85">
        <f t="shared" si="2"/>
        <v>0</v>
      </c>
      <c r="AC13" s="85">
        <f t="shared" si="3"/>
        <v>0</v>
      </c>
      <c r="AD13" s="85">
        <f t="shared" si="4"/>
        <v>0</v>
      </c>
      <c r="AE13" s="85">
        <f t="shared" si="5"/>
        <v>0</v>
      </c>
    </row>
    <row r="14" spans="1:31" ht="19.2" thickTop="1" thickBot="1">
      <c r="A14" s="68"/>
      <c r="B14" s="60" t="str">
        <f>IF(AND($C$5&gt;='参考（削除不可）'!$E$3,$C$5&lt;='参考（削除不可）'!$F$3),"✓","")</f>
        <v/>
      </c>
      <c r="C14" s="61">
        <f>EDATE(C13,1)</f>
        <v>45108</v>
      </c>
      <c r="D14" s="91"/>
      <c r="E14" s="92"/>
      <c r="F14" s="62">
        <f t="shared" si="0"/>
        <v>0</v>
      </c>
      <c r="G14" s="93"/>
      <c r="H14" s="63">
        <f t="shared" si="6"/>
        <v>1</v>
      </c>
      <c r="I14" s="64">
        <f t="shared" si="7"/>
        <v>0</v>
      </c>
      <c r="J14" s="98"/>
      <c r="K14" s="108"/>
      <c r="L14" s="62" t="str">
        <f t="shared" ref="L14" si="15">IF(J14="✓",IFERROR(MAX(IF(M14&lt;=0,N14-O14,M14),0),"-"),"-")</f>
        <v>-</v>
      </c>
      <c r="M14" s="103"/>
      <c r="N14" s="104"/>
      <c r="O14" s="65" t="str">
        <f t="shared" si="8"/>
        <v>-</v>
      </c>
      <c r="P14" s="66">
        <f>IF(J14="✓",MAX(K14-L14,0),0)</f>
        <v>0</v>
      </c>
      <c r="Q14" s="66" t="str">
        <f t="shared" si="1"/>
        <v>-</v>
      </c>
      <c r="R14" s="66" t="str">
        <f t="shared" si="10"/>
        <v>-</v>
      </c>
      <c r="S14" s="67" t="str">
        <f t="shared" si="11"/>
        <v>-</v>
      </c>
      <c r="T14" s="66" t="str">
        <f t="shared" si="12"/>
        <v>-</v>
      </c>
      <c r="U14" s="66">
        <f t="shared" si="13"/>
        <v>0</v>
      </c>
      <c r="V14" s="68"/>
      <c r="W14" s="69" t="str">
        <f>$C$3&amp;"年度課税情報("&amp;$C$3-1&amp;"年所得)"</f>
        <v>2023年度課税情報(2022年所得)</v>
      </c>
      <c r="X14" s="68"/>
      <c r="Y14" s="79"/>
      <c r="Z14" s="75"/>
      <c r="AA14" s="4"/>
      <c r="AB14" s="85">
        <f>IF($B14="✓",IF($E14&gt;=$E34,330000,0),0)</f>
        <v>0</v>
      </c>
      <c r="AC14" s="85">
        <f t="shared" si="3"/>
        <v>0</v>
      </c>
      <c r="AD14" s="85">
        <f t="shared" si="4"/>
        <v>0</v>
      </c>
      <c r="AE14" s="85">
        <f t="shared" si="5"/>
        <v>0</v>
      </c>
    </row>
    <row r="15" spans="1:31" ht="18.600000000000001" thickTop="1">
      <c r="B15" s="8" t="str">
        <f>IF(AND($C$5&gt;='参考（削除不可）'!$E$3,$C$5&lt;='参考（削除不可）'!$F$3),"✓","")</f>
        <v/>
      </c>
      <c r="C15" s="9">
        <f t="shared" ref="C15:C25" si="16">EDATE(C14,1)</f>
        <v>45139</v>
      </c>
      <c r="D15" s="32" t="str">
        <f t="shared" ref="D15:D22" si="17">IF($D$14="✓",$D$14,"")</f>
        <v/>
      </c>
      <c r="E15" s="31">
        <f t="shared" ref="E15" si="18">$E$14</f>
        <v>0</v>
      </c>
      <c r="F15" s="16">
        <f t="shared" si="0"/>
        <v>0</v>
      </c>
      <c r="G15" s="31">
        <f>$G$14</f>
        <v>0</v>
      </c>
      <c r="H15" s="7">
        <f t="shared" si="6"/>
        <v>1</v>
      </c>
      <c r="I15" s="20">
        <f t="shared" si="7"/>
        <v>0</v>
      </c>
      <c r="J15" s="99"/>
      <c r="K15" s="109"/>
      <c r="L15" s="26" t="str">
        <f>IF(J15="✓",IFERROR(MAX(IF(M15&lt;=0,N15-O15,M15),0),"-"),"-")</f>
        <v>-</v>
      </c>
      <c r="M15" s="34" t="str">
        <f t="shared" ref="M15" si="19">IF(J15="✓",$M$14,"-")</f>
        <v>-</v>
      </c>
      <c r="N15" s="34" t="str">
        <f t="shared" ref="N15" si="20">IF(J15="✓",$N$14,"-")</f>
        <v>-</v>
      </c>
      <c r="O15" s="22" t="str">
        <f t="shared" si="8"/>
        <v>-</v>
      </c>
      <c r="P15" s="16">
        <f t="shared" si="9"/>
        <v>0</v>
      </c>
      <c r="Q15" s="16" t="str">
        <f t="shared" si="1"/>
        <v>-</v>
      </c>
      <c r="R15" s="16" t="str">
        <f t="shared" si="10"/>
        <v>-</v>
      </c>
      <c r="S15" s="7" t="str">
        <f t="shared" si="11"/>
        <v>-</v>
      </c>
      <c r="T15" s="16" t="str">
        <f t="shared" si="12"/>
        <v>-</v>
      </c>
      <c r="U15" s="16">
        <f t="shared" si="13"/>
        <v>0</v>
      </c>
      <c r="W15" s="39" t="s">
        <v>70</v>
      </c>
      <c r="AA15" s="4"/>
      <c r="AB15" s="85">
        <f t="shared" si="2"/>
        <v>0</v>
      </c>
      <c r="AC15" s="85">
        <f t="shared" si="3"/>
        <v>0</v>
      </c>
      <c r="AD15" s="85">
        <f t="shared" si="4"/>
        <v>0</v>
      </c>
      <c r="AE15" s="85">
        <f t="shared" si="5"/>
        <v>0</v>
      </c>
    </row>
    <row r="16" spans="1:31">
      <c r="B16" s="8" t="str">
        <f>IF(AND($C$5&gt;='参考（削除不可）'!$E$3,$C$5&lt;='参考（削除不可）'!$F$3),"✓","")</f>
        <v/>
      </c>
      <c r="C16" s="9">
        <f t="shared" si="16"/>
        <v>45170</v>
      </c>
      <c r="D16" s="6" t="str">
        <f t="shared" si="17"/>
        <v/>
      </c>
      <c r="E16" s="16">
        <f t="shared" ref="E16:E25" si="21">$E$14</f>
        <v>0</v>
      </c>
      <c r="F16" s="16">
        <f t="shared" si="0"/>
        <v>0</v>
      </c>
      <c r="G16" s="16">
        <f t="shared" ref="G16:G25" si="22">$G$14</f>
        <v>0</v>
      </c>
      <c r="H16" s="7">
        <f t="shared" si="6"/>
        <v>1</v>
      </c>
      <c r="I16" s="20">
        <f t="shared" si="7"/>
        <v>0</v>
      </c>
      <c r="J16" s="99"/>
      <c r="K16" s="109"/>
      <c r="L16" s="26" t="str">
        <f>IF(J16="✓",IFERROR(MAX(IF(M16&lt;=0,N16-O16,M16),0),"-"),"-")</f>
        <v>-</v>
      </c>
      <c r="M16" s="34" t="str">
        <f>IF(J16="✓",$M$14,"-")</f>
        <v>-</v>
      </c>
      <c r="N16" s="34" t="str">
        <f>IF(J16="✓",$N$14,"-")</f>
        <v>-</v>
      </c>
      <c r="O16" s="22" t="str">
        <f>IF(J16="✓",E16,"-")</f>
        <v>-</v>
      </c>
      <c r="P16" s="16">
        <f t="shared" si="9"/>
        <v>0</v>
      </c>
      <c r="Q16" s="16" t="str">
        <f t="shared" si="1"/>
        <v>-</v>
      </c>
      <c r="R16" s="16" t="str">
        <f t="shared" si="10"/>
        <v>-</v>
      </c>
      <c r="S16" s="7" t="str">
        <f t="shared" si="11"/>
        <v>-</v>
      </c>
      <c r="T16" s="16" t="str">
        <f t="shared" si="12"/>
        <v>-</v>
      </c>
      <c r="U16" s="16">
        <f t="shared" si="13"/>
        <v>0</v>
      </c>
      <c r="W16" s="39" t="s">
        <v>70</v>
      </c>
      <c r="AA16" s="4"/>
      <c r="AB16" s="85">
        <f t="shared" si="2"/>
        <v>0</v>
      </c>
      <c r="AC16" s="85">
        <f t="shared" si="3"/>
        <v>0</v>
      </c>
      <c r="AD16" s="85">
        <f t="shared" si="4"/>
        <v>0</v>
      </c>
      <c r="AE16" s="85">
        <f t="shared" si="5"/>
        <v>0</v>
      </c>
    </row>
    <row r="17" spans="2:31">
      <c r="B17" s="8" t="str">
        <f>IF(AND($C$5&gt;='参考（削除不可）'!$E$3,$C$5&lt;='参考（削除不可）'!$F$3),"✓","")</f>
        <v/>
      </c>
      <c r="C17" s="9">
        <f t="shared" si="16"/>
        <v>45200</v>
      </c>
      <c r="D17" s="6" t="str">
        <f t="shared" si="17"/>
        <v/>
      </c>
      <c r="E17" s="16">
        <f t="shared" si="21"/>
        <v>0</v>
      </c>
      <c r="F17" s="16">
        <f t="shared" si="0"/>
        <v>0</v>
      </c>
      <c r="G17" s="16">
        <f t="shared" si="22"/>
        <v>0</v>
      </c>
      <c r="H17" s="7">
        <f t="shared" si="6"/>
        <v>1</v>
      </c>
      <c r="I17" s="20">
        <f t="shared" si="7"/>
        <v>0</v>
      </c>
      <c r="J17" s="99"/>
      <c r="K17" s="109"/>
      <c r="L17" s="26" t="str">
        <f t="shared" ref="L17:L25" si="23">IF(J17="✓",IFERROR(MAX(IF(M17&lt;=0,N17-O17,M17),0),"-"),"-")</f>
        <v>-</v>
      </c>
      <c r="M17" s="34" t="str">
        <f t="shared" ref="M17:M25" si="24">IF(J17="✓",$M$14,"-")</f>
        <v>-</v>
      </c>
      <c r="N17" s="34" t="str">
        <f t="shared" ref="N17:N25" si="25">IF(J17="✓",$N$14,"-")</f>
        <v>-</v>
      </c>
      <c r="O17" s="22" t="str">
        <f t="shared" si="8"/>
        <v>-</v>
      </c>
      <c r="P17" s="16">
        <f t="shared" si="9"/>
        <v>0</v>
      </c>
      <c r="Q17" s="16" t="str">
        <f t="shared" si="1"/>
        <v>-</v>
      </c>
      <c r="R17" s="16" t="str">
        <f t="shared" si="10"/>
        <v>-</v>
      </c>
      <c r="S17" s="7" t="str">
        <f t="shared" si="11"/>
        <v>-</v>
      </c>
      <c r="T17" s="16" t="str">
        <f t="shared" si="12"/>
        <v>-</v>
      </c>
      <c r="U17" s="16">
        <f t="shared" si="13"/>
        <v>0</v>
      </c>
      <c r="W17" s="39" t="s">
        <v>70</v>
      </c>
      <c r="AA17" s="2"/>
      <c r="AB17" s="85">
        <f t="shared" si="2"/>
        <v>0</v>
      </c>
      <c r="AC17" s="85">
        <f t="shared" si="3"/>
        <v>0</v>
      </c>
      <c r="AD17" s="85">
        <f t="shared" si="4"/>
        <v>0</v>
      </c>
      <c r="AE17" s="85">
        <f t="shared" si="5"/>
        <v>0</v>
      </c>
    </row>
    <row r="18" spans="2:31">
      <c r="B18" s="8" t="str">
        <f>IF(AND($C$5&gt;='参考（削除不可）'!$E$3,$C$5&lt;='参考（削除不可）'!$F$3),"✓","")</f>
        <v/>
      </c>
      <c r="C18" s="9">
        <f t="shared" si="16"/>
        <v>45231</v>
      </c>
      <c r="D18" s="6" t="str">
        <f t="shared" si="17"/>
        <v/>
      </c>
      <c r="E18" s="16">
        <f t="shared" si="21"/>
        <v>0</v>
      </c>
      <c r="F18" s="16">
        <f t="shared" si="0"/>
        <v>0</v>
      </c>
      <c r="G18" s="16">
        <f t="shared" si="22"/>
        <v>0</v>
      </c>
      <c r="H18" s="7">
        <f t="shared" si="6"/>
        <v>1</v>
      </c>
      <c r="I18" s="20">
        <f t="shared" si="7"/>
        <v>0</v>
      </c>
      <c r="J18" s="99"/>
      <c r="K18" s="109"/>
      <c r="L18" s="26" t="str">
        <f t="shared" si="23"/>
        <v>-</v>
      </c>
      <c r="M18" s="34" t="str">
        <f t="shared" si="24"/>
        <v>-</v>
      </c>
      <c r="N18" s="34" t="str">
        <f t="shared" si="25"/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0</v>
      </c>
      <c r="W18" s="39" t="s">
        <v>70</v>
      </c>
      <c r="AA18" s="2"/>
      <c r="AB18" s="85">
        <f t="shared" si="2"/>
        <v>0</v>
      </c>
      <c r="AC18" s="85">
        <f t="shared" si="3"/>
        <v>0</v>
      </c>
      <c r="AD18" s="85">
        <f t="shared" si="4"/>
        <v>0</v>
      </c>
      <c r="AE18" s="85">
        <f t="shared" si="5"/>
        <v>0</v>
      </c>
    </row>
    <row r="19" spans="2:31">
      <c r="B19" s="8" t="str">
        <f>IF(AND($C$5&gt;='参考（削除不可）'!$E$3,$C$5&lt;='参考（削除不可）'!$F$3),"✓","")</f>
        <v/>
      </c>
      <c r="C19" s="9">
        <f t="shared" si="16"/>
        <v>45261</v>
      </c>
      <c r="D19" s="6" t="str">
        <f t="shared" si="17"/>
        <v/>
      </c>
      <c r="E19" s="16">
        <f t="shared" si="21"/>
        <v>0</v>
      </c>
      <c r="F19" s="16">
        <f t="shared" si="0"/>
        <v>0</v>
      </c>
      <c r="G19" s="16">
        <f t="shared" si="22"/>
        <v>0</v>
      </c>
      <c r="H19" s="7">
        <f t="shared" si="6"/>
        <v>1</v>
      </c>
      <c r="I19" s="20">
        <f t="shared" si="7"/>
        <v>0</v>
      </c>
      <c r="J19" s="99"/>
      <c r="K19" s="109"/>
      <c r="L19" s="26" t="str">
        <f t="shared" si="23"/>
        <v>-</v>
      </c>
      <c r="M19" s="34" t="str">
        <f t="shared" si="24"/>
        <v>-</v>
      </c>
      <c r="N19" s="34" t="str">
        <f t="shared" si="25"/>
        <v>-</v>
      </c>
      <c r="O19" s="22" t="str">
        <f t="shared" si="8"/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0</v>
      </c>
      <c r="W19" s="39" t="s">
        <v>70</v>
      </c>
      <c r="AA19" s="2"/>
      <c r="AB19" s="85">
        <f t="shared" si="2"/>
        <v>0</v>
      </c>
      <c r="AC19" s="85">
        <f t="shared" si="3"/>
        <v>0</v>
      </c>
      <c r="AD19" s="85">
        <f t="shared" si="4"/>
        <v>0</v>
      </c>
      <c r="AE19" s="85">
        <f t="shared" si="5"/>
        <v>0</v>
      </c>
    </row>
    <row r="20" spans="2:31">
      <c r="B20" s="8" t="str">
        <f>IF(AND($C$5&gt;='参考（削除不可）'!$E$3,$C$5&lt;='参考（削除不可）'!$F$3),"✓","")</f>
        <v/>
      </c>
      <c r="C20" s="9">
        <f t="shared" si="16"/>
        <v>45292</v>
      </c>
      <c r="D20" s="6" t="str">
        <f t="shared" si="17"/>
        <v/>
      </c>
      <c r="E20" s="16">
        <f t="shared" si="21"/>
        <v>0</v>
      </c>
      <c r="F20" s="16">
        <f t="shared" si="0"/>
        <v>0</v>
      </c>
      <c r="G20" s="16">
        <f t="shared" si="22"/>
        <v>0</v>
      </c>
      <c r="H20" s="7">
        <f t="shared" si="6"/>
        <v>1</v>
      </c>
      <c r="I20" s="20">
        <f t="shared" si="7"/>
        <v>0</v>
      </c>
      <c r="J20" s="99"/>
      <c r="K20" s="109"/>
      <c r="L20" s="26" t="str">
        <f t="shared" si="23"/>
        <v>-</v>
      </c>
      <c r="M20" s="34" t="str">
        <f t="shared" si="24"/>
        <v>-</v>
      </c>
      <c r="N20" s="34" t="str">
        <f t="shared" si="25"/>
        <v>-</v>
      </c>
      <c r="O20" s="22" t="str">
        <f t="shared" si="8"/>
        <v>-</v>
      </c>
      <c r="P20" s="16">
        <f t="shared" si="9"/>
        <v>0</v>
      </c>
      <c r="Q20" s="16" t="str">
        <f t="shared" si="1"/>
        <v>-</v>
      </c>
      <c r="R20" s="16" t="str">
        <f t="shared" si="10"/>
        <v>-</v>
      </c>
      <c r="S20" s="7" t="str">
        <f t="shared" si="11"/>
        <v>-</v>
      </c>
      <c r="T20" s="16" t="str">
        <f t="shared" si="12"/>
        <v>-</v>
      </c>
      <c r="U20" s="16">
        <f t="shared" si="13"/>
        <v>0</v>
      </c>
      <c r="W20" s="39" t="s">
        <v>70</v>
      </c>
      <c r="AA20" s="2"/>
      <c r="AB20" s="85">
        <f t="shared" si="2"/>
        <v>0</v>
      </c>
      <c r="AC20" s="85">
        <f t="shared" si="3"/>
        <v>0</v>
      </c>
      <c r="AD20" s="85">
        <f t="shared" si="4"/>
        <v>0</v>
      </c>
      <c r="AE20" s="85">
        <f t="shared" si="5"/>
        <v>0</v>
      </c>
    </row>
    <row r="21" spans="2:31">
      <c r="B21" s="8" t="str">
        <f>IF(AND($C$5&gt;='参考（削除不可）'!$E$3,$C$5&lt;='参考（削除不可）'!$F$3),"✓","")</f>
        <v/>
      </c>
      <c r="C21" s="9">
        <f t="shared" si="16"/>
        <v>45323</v>
      </c>
      <c r="D21" s="6" t="str">
        <f t="shared" si="17"/>
        <v/>
      </c>
      <c r="E21" s="16">
        <f t="shared" si="21"/>
        <v>0</v>
      </c>
      <c r="F21" s="16">
        <f t="shared" si="0"/>
        <v>0</v>
      </c>
      <c r="G21" s="16">
        <f t="shared" si="22"/>
        <v>0</v>
      </c>
      <c r="H21" s="7">
        <f t="shared" si="6"/>
        <v>1</v>
      </c>
      <c r="I21" s="20">
        <f t="shared" si="7"/>
        <v>0</v>
      </c>
      <c r="J21" s="99"/>
      <c r="K21" s="109"/>
      <c r="L21" s="26" t="str">
        <f t="shared" si="23"/>
        <v>-</v>
      </c>
      <c r="M21" s="34" t="str">
        <f t="shared" si="24"/>
        <v>-</v>
      </c>
      <c r="N21" s="34" t="str">
        <f t="shared" si="25"/>
        <v>-</v>
      </c>
      <c r="O21" s="22" t="str">
        <f t="shared" si="8"/>
        <v>-</v>
      </c>
      <c r="P21" s="16">
        <f t="shared" si="9"/>
        <v>0</v>
      </c>
      <c r="Q21" s="16" t="str">
        <f t="shared" si="1"/>
        <v>-</v>
      </c>
      <c r="R21" s="16" t="str">
        <f t="shared" si="10"/>
        <v>-</v>
      </c>
      <c r="S21" s="7" t="str">
        <f t="shared" si="11"/>
        <v>-</v>
      </c>
      <c r="T21" s="16" t="str">
        <f t="shared" si="12"/>
        <v>-</v>
      </c>
      <c r="U21" s="16">
        <f t="shared" si="13"/>
        <v>0</v>
      </c>
      <c r="W21" s="39" t="s">
        <v>70</v>
      </c>
      <c r="AA21" s="2"/>
      <c r="AB21" s="85">
        <f t="shared" si="2"/>
        <v>0</v>
      </c>
      <c r="AC21" s="85">
        <f t="shared" si="3"/>
        <v>0</v>
      </c>
      <c r="AD21" s="85">
        <f t="shared" si="4"/>
        <v>0</v>
      </c>
      <c r="AE21" s="85">
        <f t="shared" si="5"/>
        <v>0</v>
      </c>
    </row>
    <row r="22" spans="2:31">
      <c r="B22" s="8" t="str">
        <f>IF(AND($C$5&gt;='参考（削除不可）'!$E$3,$C$5&lt;='参考（削除不可）'!$F$3),"✓","")</f>
        <v/>
      </c>
      <c r="C22" s="9">
        <f t="shared" si="16"/>
        <v>45352</v>
      </c>
      <c r="D22" s="6" t="str">
        <f t="shared" si="17"/>
        <v/>
      </c>
      <c r="E22" s="16">
        <f t="shared" si="21"/>
        <v>0</v>
      </c>
      <c r="F22" s="16">
        <f t="shared" si="0"/>
        <v>0</v>
      </c>
      <c r="G22" s="16">
        <f t="shared" si="22"/>
        <v>0</v>
      </c>
      <c r="H22" s="7">
        <f t="shared" si="6"/>
        <v>1</v>
      </c>
      <c r="I22" s="20">
        <f t="shared" si="7"/>
        <v>0</v>
      </c>
      <c r="J22" s="99"/>
      <c r="K22" s="109"/>
      <c r="L22" s="26" t="str">
        <f t="shared" si="23"/>
        <v>-</v>
      </c>
      <c r="M22" s="34" t="str">
        <f t="shared" si="24"/>
        <v>-</v>
      </c>
      <c r="N22" s="34" t="str">
        <f t="shared" si="25"/>
        <v>-</v>
      </c>
      <c r="O22" s="22" t="str">
        <f t="shared" si="8"/>
        <v>-</v>
      </c>
      <c r="P22" s="16">
        <f t="shared" si="9"/>
        <v>0</v>
      </c>
      <c r="Q22" s="16" t="str">
        <f t="shared" si="1"/>
        <v>-</v>
      </c>
      <c r="R22" s="16" t="str">
        <f t="shared" si="10"/>
        <v>-</v>
      </c>
      <c r="S22" s="7" t="str">
        <f t="shared" si="11"/>
        <v>-</v>
      </c>
      <c r="T22" s="16" t="str">
        <f t="shared" si="12"/>
        <v>-</v>
      </c>
      <c r="U22" s="16">
        <f t="shared" si="13"/>
        <v>0</v>
      </c>
      <c r="W22" s="39" t="s">
        <v>70</v>
      </c>
      <c r="AA22" s="2"/>
      <c r="AB22" s="85">
        <f t="shared" si="2"/>
        <v>0</v>
      </c>
      <c r="AC22" s="85">
        <f t="shared" si="3"/>
        <v>0</v>
      </c>
      <c r="AD22" s="85">
        <f t="shared" si="4"/>
        <v>0</v>
      </c>
      <c r="AE22" s="85">
        <f t="shared" si="5"/>
        <v>0</v>
      </c>
    </row>
    <row r="23" spans="2:31">
      <c r="B23" s="8" t="str">
        <f>IF(AND($C$5&gt;='参考（削除不可）'!$E$3,$C$5&lt;='参考（削除不可）'!$F$3),"✓","")</f>
        <v/>
      </c>
      <c r="C23" s="9">
        <f t="shared" si="16"/>
        <v>45383</v>
      </c>
      <c r="D23" s="6" t="str">
        <f t="shared" ref="D23:D25" si="26">IF($D$14="✓",$D$14,"")</f>
        <v/>
      </c>
      <c r="E23" s="16">
        <f t="shared" si="21"/>
        <v>0</v>
      </c>
      <c r="F23" s="16">
        <f t="shared" si="0"/>
        <v>0</v>
      </c>
      <c r="G23" s="16">
        <f t="shared" si="22"/>
        <v>0</v>
      </c>
      <c r="H23" s="7">
        <f t="shared" si="6"/>
        <v>1</v>
      </c>
      <c r="I23" s="20">
        <f t="shared" si="7"/>
        <v>0</v>
      </c>
      <c r="J23" s="99"/>
      <c r="K23" s="109"/>
      <c r="L23" s="26" t="str">
        <f t="shared" si="23"/>
        <v>-</v>
      </c>
      <c r="M23" s="34" t="str">
        <f t="shared" si="24"/>
        <v>-</v>
      </c>
      <c r="N23" s="34" t="str">
        <f t="shared" si="25"/>
        <v>-</v>
      </c>
      <c r="O23" s="22" t="str">
        <f t="shared" si="8"/>
        <v>-</v>
      </c>
      <c r="P23" s="16">
        <f t="shared" si="9"/>
        <v>0</v>
      </c>
      <c r="Q23" s="16" t="str">
        <f t="shared" si="1"/>
        <v>-</v>
      </c>
      <c r="R23" s="16" t="str">
        <f t="shared" si="10"/>
        <v>-</v>
      </c>
      <c r="S23" s="7" t="str">
        <f t="shared" si="11"/>
        <v>-</v>
      </c>
      <c r="T23" s="16" t="str">
        <f t="shared" si="12"/>
        <v>-</v>
      </c>
      <c r="U23" s="16">
        <f t="shared" si="13"/>
        <v>0</v>
      </c>
      <c r="W23" s="39" t="s">
        <v>70</v>
      </c>
      <c r="AA23" s="2"/>
      <c r="AB23" s="85">
        <f t="shared" si="2"/>
        <v>0</v>
      </c>
      <c r="AC23" s="85">
        <f t="shared" si="3"/>
        <v>0</v>
      </c>
      <c r="AD23" s="85">
        <f t="shared" si="4"/>
        <v>0</v>
      </c>
      <c r="AE23" s="85">
        <f t="shared" si="5"/>
        <v>0</v>
      </c>
    </row>
    <row r="24" spans="2:31">
      <c r="B24" s="8" t="str">
        <f>IF(AND($C$5&gt;='参考（削除不可）'!$E$3,$C$5&lt;='参考（削除不可）'!$F$3),"✓","")</f>
        <v/>
      </c>
      <c r="C24" s="9">
        <f t="shared" si="16"/>
        <v>45413</v>
      </c>
      <c r="D24" s="6" t="str">
        <f t="shared" si="26"/>
        <v/>
      </c>
      <c r="E24" s="16">
        <f t="shared" si="21"/>
        <v>0</v>
      </c>
      <c r="F24" s="16">
        <f t="shared" si="0"/>
        <v>0</v>
      </c>
      <c r="G24" s="16">
        <f t="shared" si="22"/>
        <v>0</v>
      </c>
      <c r="H24" s="7">
        <f t="shared" si="6"/>
        <v>1</v>
      </c>
      <c r="I24" s="20">
        <f t="shared" si="7"/>
        <v>0</v>
      </c>
      <c r="J24" s="99"/>
      <c r="K24" s="109"/>
      <c r="L24" s="26" t="str">
        <f t="shared" si="23"/>
        <v>-</v>
      </c>
      <c r="M24" s="34" t="str">
        <f t="shared" si="24"/>
        <v>-</v>
      </c>
      <c r="N24" s="34" t="str">
        <f t="shared" si="25"/>
        <v>-</v>
      </c>
      <c r="O24" s="22" t="str">
        <f t="shared" si="8"/>
        <v>-</v>
      </c>
      <c r="P24" s="16">
        <f t="shared" si="9"/>
        <v>0</v>
      </c>
      <c r="Q24" s="16" t="str">
        <f t="shared" si="1"/>
        <v>-</v>
      </c>
      <c r="R24" s="16" t="str">
        <f t="shared" si="10"/>
        <v>-</v>
      </c>
      <c r="S24" s="7" t="str">
        <f t="shared" si="11"/>
        <v>-</v>
      </c>
      <c r="T24" s="16" t="str">
        <f t="shared" si="12"/>
        <v>-</v>
      </c>
      <c r="U24" s="16">
        <f t="shared" si="13"/>
        <v>0</v>
      </c>
      <c r="W24" s="39" t="s">
        <v>70</v>
      </c>
      <c r="AA24" s="2"/>
      <c r="AB24" s="85">
        <f t="shared" si="2"/>
        <v>0</v>
      </c>
      <c r="AC24" s="85">
        <f t="shared" ref="AC24:AC25" si="27">IF($B24="✓",IF($E24&gt;=$P44,330000,0),0)</f>
        <v>0</v>
      </c>
      <c r="AD24" s="85">
        <f t="shared" ref="AD24:AD25" si="28">IF($B24="✓",IF($P24&gt;=$E44,330000,0),0)</f>
        <v>0</v>
      </c>
      <c r="AE24" s="85">
        <f t="shared" ref="AE24:AE25" si="29">IF($B24="✓",IF($P24&gt;=$P44,330000,0),0)</f>
        <v>0</v>
      </c>
    </row>
    <row r="25" spans="2:31" ht="18.600000000000001" thickBot="1">
      <c r="B25" s="8" t="str">
        <f>IF(AND($C$5&gt;='参考（削除不可）'!$E$3,$C$5&lt;='参考（削除不可）'!$F$3),"✓","")</f>
        <v/>
      </c>
      <c r="C25" s="9">
        <f t="shared" si="16"/>
        <v>45444</v>
      </c>
      <c r="D25" s="6" t="str">
        <f t="shared" si="26"/>
        <v/>
      </c>
      <c r="E25" s="16">
        <f t="shared" si="21"/>
        <v>0</v>
      </c>
      <c r="F25" s="16">
        <f t="shared" si="0"/>
        <v>0</v>
      </c>
      <c r="G25" s="16">
        <f t="shared" si="22"/>
        <v>0</v>
      </c>
      <c r="H25" s="7">
        <f t="shared" si="6"/>
        <v>1</v>
      </c>
      <c r="I25" s="20">
        <f t="shared" si="7"/>
        <v>0</v>
      </c>
      <c r="J25" s="100"/>
      <c r="K25" s="110"/>
      <c r="L25" s="26" t="str">
        <f t="shared" si="23"/>
        <v>-</v>
      </c>
      <c r="M25" s="34" t="str">
        <f t="shared" si="24"/>
        <v>-</v>
      </c>
      <c r="N25" s="34" t="str">
        <f t="shared" si="25"/>
        <v>-</v>
      </c>
      <c r="O25" s="22" t="str">
        <f t="shared" si="8"/>
        <v>-</v>
      </c>
      <c r="P25" s="16">
        <f t="shared" si="9"/>
        <v>0</v>
      </c>
      <c r="Q25" s="16" t="str">
        <f t="shared" si="1"/>
        <v>-</v>
      </c>
      <c r="R25" s="16" t="str">
        <f t="shared" si="10"/>
        <v>-</v>
      </c>
      <c r="S25" s="7" t="str">
        <f t="shared" si="11"/>
        <v>-</v>
      </c>
      <c r="T25" s="16" t="str">
        <f t="shared" si="12"/>
        <v>-</v>
      </c>
      <c r="U25" s="16">
        <f t="shared" si="13"/>
        <v>0</v>
      </c>
      <c r="W25" s="39" t="s">
        <v>70</v>
      </c>
      <c r="AA25" s="2"/>
      <c r="AB25" s="85">
        <f t="shared" si="2"/>
        <v>0</v>
      </c>
      <c r="AC25" s="85">
        <f t="shared" si="27"/>
        <v>0</v>
      </c>
      <c r="AD25" s="85">
        <f t="shared" si="28"/>
        <v>0</v>
      </c>
      <c r="AE25" s="85">
        <f t="shared" si="29"/>
        <v>0</v>
      </c>
    </row>
    <row r="26" spans="2:31" ht="18.600000000000001" thickTop="1"/>
    <row r="27" spans="2:31" ht="18" customHeight="1" thickBot="1">
      <c r="B27" s="128" t="s">
        <v>48</v>
      </c>
      <c r="C27" s="131" t="s">
        <v>60</v>
      </c>
      <c r="D27" s="124" t="s">
        <v>45</v>
      </c>
      <c r="E27" s="134" t="s">
        <v>78</v>
      </c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W27" s="140" t="s">
        <v>82</v>
      </c>
      <c r="X27" s="141"/>
    </row>
    <row r="28" spans="2:31" ht="18.600000000000001" thickTop="1">
      <c r="B28" s="129"/>
      <c r="C28" s="132"/>
      <c r="D28" s="125"/>
      <c r="E28" s="142" t="s">
        <v>39</v>
      </c>
      <c r="F28" s="143"/>
      <c r="G28" s="143"/>
      <c r="H28" s="143"/>
      <c r="I28" s="144"/>
      <c r="J28" s="142" t="s">
        <v>40</v>
      </c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38" t="s">
        <v>49</v>
      </c>
      <c r="W28" s="145" t="s">
        <v>51</v>
      </c>
      <c r="X28" s="146" t="s">
        <v>50</v>
      </c>
      <c r="AA28" s="2"/>
      <c r="AB28" s="17" t="s">
        <v>66</v>
      </c>
      <c r="AC28" s="17" t="s">
        <v>67</v>
      </c>
      <c r="AD28" s="17" t="s">
        <v>68</v>
      </c>
      <c r="AE28" s="17" t="s">
        <v>69</v>
      </c>
    </row>
    <row r="29" spans="2:31" ht="21" customHeight="1">
      <c r="B29" s="129"/>
      <c r="C29" s="132"/>
      <c r="D29" s="125"/>
      <c r="E29" s="124" t="s">
        <v>43</v>
      </c>
      <c r="F29" s="124" t="s">
        <v>59</v>
      </c>
      <c r="G29" s="124" t="s">
        <v>42</v>
      </c>
      <c r="H29" s="124" t="s">
        <v>46</v>
      </c>
      <c r="I29" s="124" t="s">
        <v>61</v>
      </c>
      <c r="J29" s="124" t="s">
        <v>47</v>
      </c>
      <c r="K29" s="124" t="s">
        <v>37</v>
      </c>
      <c r="L29" s="127" t="s">
        <v>38</v>
      </c>
      <c r="M29" s="10"/>
      <c r="N29" s="10"/>
      <c r="O29" s="11"/>
      <c r="P29" s="124" t="s">
        <v>44</v>
      </c>
      <c r="Q29" s="124" t="s">
        <v>59</v>
      </c>
      <c r="R29" s="124" t="s">
        <v>41</v>
      </c>
      <c r="S29" s="124" t="s">
        <v>46</v>
      </c>
      <c r="T29" s="124" t="s">
        <v>62</v>
      </c>
      <c r="U29" s="138"/>
      <c r="W29" s="145"/>
      <c r="X29" s="147"/>
      <c r="AA29" s="38" t="s">
        <v>64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0"/>
      <c r="C30" s="133"/>
      <c r="D30" s="125"/>
      <c r="E30" s="125"/>
      <c r="F30" s="126"/>
      <c r="G30" s="125"/>
      <c r="H30" s="126"/>
      <c r="I30" s="126"/>
      <c r="J30" s="125"/>
      <c r="K30" s="125"/>
      <c r="L30" s="126"/>
      <c r="M30" s="18" t="s">
        <v>72</v>
      </c>
      <c r="N30" s="18" t="s">
        <v>74</v>
      </c>
      <c r="O30" s="5" t="s">
        <v>76</v>
      </c>
      <c r="P30" s="126"/>
      <c r="Q30" s="126"/>
      <c r="R30" s="126"/>
      <c r="S30" s="126"/>
      <c r="T30" s="126"/>
      <c r="U30" s="138"/>
      <c r="W30" s="145"/>
      <c r="X30" s="147"/>
      <c r="AA30" s="38" t="s">
        <v>65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IF(AND($C$5&gt;='参考（削除不可）'!$C$3,$C$5&lt;='参考（削除不可）'!$D$3),"✓","")</f>
        <v/>
      </c>
      <c r="C31" s="23">
        <f>DATE($C$3,4,1)</f>
        <v>45017</v>
      </c>
      <c r="D31" s="111"/>
      <c r="E31" s="102"/>
      <c r="F31" s="24">
        <f t="shared" ref="F31:F45" si="30">IF($B31="✓",IF($J11="✓",IF($J31="✓",0,$AD31),IF($J31="✓",0,$AB31)),0)</f>
        <v>0</v>
      </c>
      <c r="G31" s="94"/>
      <c r="H31" s="25">
        <f t="shared" ref="H31:H45" si="31">IF(D31="✓",3/4,1)</f>
        <v>1</v>
      </c>
      <c r="I31" s="19">
        <f t="shared" ref="I31:I45" si="32">MAX(ROUNDDOWN(((E31-F31)*0.06-G31*H31),-2),0)</f>
        <v>0</v>
      </c>
      <c r="J31" s="95"/>
      <c r="K31" s="105"/>
      <c r="L31" s="24" t="str">
        <f t="shared" ref="L31:L45" si="33">IF(J31="✓",IFERROR(MAX(IF(M31&lt;=0,N31-O31,M31),0),"-"),"-")</f>
        <v>-</v>
      </c>
      <c r="M31" s="101"/>
      <c r="N31" s="102"/>
      <c r="O31" s="21" t="str">
        <f>IF(J31="✓",E31,"-")</f>
        <v>-</v>
      </c>
      <c r="P31" s="15">
        <f t="shared" ref="P31:P45" si="34">IF(J31="✓",MAX(K31-L31,0),0)</f>
        <v>0</v>
      </c>
      <c r="Q31" s="15" t="str">
        <f t="shared" ref="Q31:Q45" si="35">IF(J31="✓",IF($B11="✓",IF($J11="✓",IF($J31="✓",$AE31,0),IF($J51="✓",$AC31,0)),0),"-")</f>
        <v>-</v>
      </c>
      <c r="R31" s="15" t="str">
        <f t="shared" ref="R31:R45" si="36">IF(J31="✓",G31,"-")</f>
        <v>-</v>
      </c>
      <c r="S31" s="14" t="str">
        <f t="shared" ref="S31:S45" si="37">IF(J31="✓",IF(D31="✓",3/4,1),"-")</f>
        <v>-</v>
      </c>
      <c r="T31" s="15" t="str">
        <f>IF(J31="✓",MAX(ROUNDDOWN(((P31-Q31)*0.06-R31*S31),-2),0),"-")</f>
        <v>-</v>
      </c>
      <c r="U31" s="15">
        <f t="shared" ref="U31:U45" si="38">IF(J31="✓",T31,I31)</f>
        <v>0</v>
      </c>
      <c r="V31" s="46"/>
      <c r="W31" s="19">
        <f>SUM(I11,I31)</f>
        <v>0</v>
      </c>
      <c r="X31" s="47">
        <f>SUM(U11,U31)</f>
        <v>0</v>
      </c>
      <c r="Y31" s="80"/>
      <c r="Z31" s="80"/>
      <c r="AA31" s="2"/>
      <c r="AB31" s="85">
        <f>IF($B31="✓",IF($E11&gt;=$E31,0,330000),0)</f>
        <v>0</v>
      </c>
      <c r="AC31" s="85">
        <f>IF($B31="✓",IF($E11&gt;=$P31,0,330000),0)</f>
        <v>0</v>
      </c>
      <c r="AD31" s="85">
        <f>IF($B31="✓",IF($P11&gt;=$E31,0,330000),0)</f>
        <v>0</v>
      </c>
      <c r="AE31" s="85">
        <f>IF($B31="✓",IF($P11&gt;=$P31,0,330000),0)</f>
        <v>0</v>
      </c>
    </row>
    <row r="32" spans="2:31" ht="18.600000000000001" thickTop="1">
      <c r="B32" s="12" t="str">
        <f>IF(AND($C$5&gt;='参考（削除不可）'!$C$3,$C$5&lt;='参考（削除不可）'!$D$3),"✓","")</f>
        <v/>
      </c>
      <c r="C32" s="13">
        <f>EDATE(C31,1)</f>
        <v>45047</v>
      </c>
      <c r="D32" s="29" t="str">
        <f>IF($D$31="✓",$D$31,"")</f>
        <v/>
      </c>
      <c r="E32" s="30">
        <f>$E$31</f>
        <v>0</v>
      </c>
      <c r="F32" s="15">
        <f t="shared" si="30"/>
        <v>0</v>
      </c>
      <c r="G32" s="30">
        <f>$G$31</f>
        <v>0</v>
      </c>
      <c r="H32" s="14">
        <f t="shared" si="31"/>
        <v>1</v>
      </c>
      <c r="I32" s="19">
        <f t="shared" si="32"/>
        <v>0</v>
      </c>
      <c r="J32" s="96"/>
      <c r="K32" s="106"/>
      <c r="L32" s="24" t="str">
        <f t="shared" si="33"/>
        <v>-</v>
      </c>
      <c r="M32" s="35" t="str">
        <f>IF(J32="✓",$M$31,"-")</f>
        <v>-</v>
      </c>
      <c r="N32" s="35" t="str">
        <f>IF(J32="✓",$N$31,"-")</f>
        <v>-</v>
      </c>
      <c r="O32" s="21" t="str">
        <f t="shared" ref="O32:O45" si="39">IF(J32="✓",E32,"-")</f>
        <v>-</v>
      </c>
      <c r="P32" s="15">
        <f t="shared" si="34"/>
        <v>0</v>
      </c>
      <c r="Q32" s="15" t="str">
        <f t="shared" si="35"/>
        <v>-</v>
      </c>
      <c r="R32" s="15" t="str">
        <f t="shared" si="36"/>
        <v>-</v>
      </c>
      <c r="S32" s="14" t="str">
        <f t="shared" si="37"/>
        <v>-</v>
      </c>
      <c r="T32" s="15" t="str">
        <f t="shared" ref="T32:T45" si="40">IF(J32="✓",MAX(ROUNDDOWN(((P32-Q32)*0.06-R32*S32),-2),0),"-")</f>
        <v>-</v>
      </c>
      <c r="U32" s="15">
        <f t="shared" si="38"/>
        <v>0</v>
      </c>
      <c r="V32" s="46"/>
      <c r="W32" s="19">
        <f t="shared" ref="W32:W45" si="41">SUM(I12,I32)</f>
        <v>0</v>
      </c>
      <c r="X32" s="47">
        <f t="shared" ref="X32:X45" si="42">SUM(U12,U32)</f>
        <v>0</v>
      </c>
      <c r="Y32" s="80" t="str">
        <f>IF(Y33="←収入回復届出","←最終支給月",IF(X31&lt;154500,IF(X32&gt;=154500,"←収入回復届出",""),""))</f>
        <v/>
      </c>
      <c r="Z32" s="80"/>
      <c r="AA32" s="2"/>
      <c r="AB32" s="85">
        <f>IF($B32="✓",IF($E12&gt;=$E32,0,330000),0)</f>
        <v>0</v>
      </c>
      <c r="AC32" s="85">
        <f t="shared" ref="AC32:AC45" si="43">IF($B32="✓",IF($E12&gt;=$P32,0,330000),0)</f>
        <v>0</v>
      </c>
      <c r="AD32" s="85">
        <f t="shared" ref="AD32:AD45" si="44">IF($B32="✓",IF($P12&gt;=$E32,0,330000),0)</f>
        <v>0</v>
      </c>
      <c r="AE32" s="85">
        <f t="shared" ref="AE32:AE45" si="45">IF($B32="✓",IF($P12&gt;=$P32,0,330000),0)</f>
        <v>0</v>
      </c>
    </row>
    <row r="33" spans="1:31" ht="18.600000000000001" thickBot="1">
      <c r="A33" s="84"/>
      <c r="B33" s="51" t="str">
        <f>IF(AND($C$5&gt;='参考（削除不可）'!$C$3,$C$5&lt;='参考（削除不可）'!$D$3),"✓","")</f>
        <v/>
      </c>
      <c r="C33" s="52">
        <f>EDATE(C32,1)</f>
        <v>45078</v>
      </c>
      <c r="D33" s="28" t="str">
        <f>IF($D$31="✓",$D$31,"")</f>
        <v/>
      </c>
      <c r="E33" s="27">
        <f>$E$31</f>
        <v>0</v>
      </c>
      <c r="F33" s="53">
        <f t="shared" si="30"/>
        <v>0</v>
      </c>
      <c r="G33" s="27">
        <f>$G$31</f>
        <v>0</v>
      </c>
      <c r="H33" s="54">
        <f t="shared" si="31"/>
        <v>1</v>
      </c>
      <c r="I33" s="55">
        <f t="shared" si="32"/>
        <v>0</v>
      </c>
      <c r="J33" s="97"/>
      <c r="K33" s="107"/>
      <c r="L33" s="56" t="str">
        <f t="shared" si="33"/>
        <v>-</v>
      </c>
      <c r="M33" s="36" t="str">
        <f>IF(J33="✓",$M$31,"-")</f>
        <v>-</v>
      </c>
      <c r="N33" s="36" t="str">
        <f>IF(J33="✓",$N$31,"-")</f>
        <v>-</v>
      </c>
      <c r="O33" s="57" t="str">
        <f t="shared" si="39"/>
        <v>-</v>
      </c>
      <c r="P33" s="53">
        <f t="shared" si="34"/>
        <v>0</v>
      </c>
      <c r="Q33" s="53" t="str">
        <f t="shared" si="35"/>
        <v>-</v>
      </c>
      <c r="R33" s="53" t="str">
        <f t="shared" si="36"/>
        <v>-</v>
      </c>
      <c r="S33" s="54" t="str">
        <f t="shared" si="37"/>
        <v>-</v>
      </c>
      <c r="T33" s="53" t="str">
        <f t="shared" si="40"/>
        <v>-</v>
      </c>
      <c r="U33" s="53">
        <f t="shared" si="38"/>
        <v>0</v>
      </c>
      <c r="V33" s="70"/>
      <c r="W33" s="55">
        <f t="shared" si="41"/>
        <v>0</v>
      </c>
      <c r="X33" s="71">
        <f t="shared" si="42"/>
        <v>0</v>
      </c>
      <c r="Y33" s="81" t="str">
        <f t="shared" ref="Y33:Y45" si="46">IF(Y34="←収入回復届出","←最終支給月",IF(X32&lt;154500,IF(X33&gt;=154500,"←収入回復届出",""),""))</f>
        <v/>
      </c>
      <c r="Z33" s="76"/>
      <c r="AA33" s="2"/>
      <c r="AB33" s="85">
        <f>IF($B33="✓",IF($E13&gt;=$E33,0,330000),0)</f>
        <v>0</v>
      </c>
      <c r="AC33" s="85">
        <f t="shared" si="43"/>
        <v>0</v>
      </c>
      <c r="AD33" s="85">
        <f t="shared" si="44"/>
        <v>0</v>
      </c>
      <c r="AE33" s="85">
        <f t="shared" si="45"/>
        <v>0</v>
      </c>
    </row>
    <row r="34" spans="1:31" ht="19.2" thickTop="1" thickBot="1">
      <c r="A34" s="68"/>
      <c r="B34" s="60" t="str">
        <f>IF(AND($C$5&gt;='参考（削除不可）'!$E$3,$C$5&lt;='参考（削除不可）'!$F$3),"✓","")</f>
        <v/>
      </c>
      <c r="C34" s="61">
        <f>EDATE(C33,1)</f>
        <v>45108</v>
      </c>
      <c r="D34" s="112"/>
      <c r="E34" s="104"/>
      <c r="F34" s="62">
        <f t="shared" si="30"/>
        <v>0</v>
      </c>
      <c r="G34" s="93"/>
      <c r="H34" s="63">
        <f t="shared" si="31"/>
        <v>1</v>
      </c>
      <c r="I34" s="64">
        <f t="shared" si="32"/>
        <v>0</v>
      </c>
      <c r="J34" s="98"/>
      <c r="K34" s="108"/>
      <c r="L34" s="62" t="str">
        <f t="shared" si="33"/>
        <v>-</v>
      </c>
      <c r="M34" s="103"/>
      <c r="N34" s="104"/>
      <c r="O34" s="65" t="str">
        <f t="shared" si="39"/>
        <v>-</v>
      </c>
      <c r="P34" s="66">
        <f t="shared" si="34"/>
        <v>0</v>
      </c>
      <c r="Q34" s="66" t="str">
        <f t="shared" si="35"/>
        <v>-</v>
      </c>
      <c r="R34" s="66" t="str">
        <f t="shared" si="36"/>
        <v>-</v>
      </c>
      <c r="S34" s="67" t="str">
        <f t="shared" si="37"/>
        <v>-</v>
      </c>
      <c r="T34" s="66" t="str">
        <f t="shared" si="40"/>
        <v>-</v>
      </c>
      <c r="U34" s="66">
        <f t="shared" si="38"/>
        <v>0</v>
      </c>
      <c r="V34" s="72"/>
      <c r="W34" s="64">
        <f t="shared" si="41"/>
        <v>0</v>
      </c>
      <c r="X34" s="73">
        <f t="shared" si="42"/>
        <v>0</v>
      </c>
      <c r="Y34" s="82" t="str">
        <f t="shared" si="46"/>
        <v/>
      </c>
      <c r="Z34" s="77"/>
      <c r="AA34" s="2"/>
      <c r="AB34" s="85">
        <f>IF($B34="✓",IF($E14&gt;=$E34,0,330000),0)</f>
        <v>0</v>
      </c>
      <c r="AC34" s="85">
        <f t="shared" si="43"/>
        <v>0</v>
      </c>
      <c r="AD34" s="85">
        <f t="shared" si="44"/>
        <v>0</v>
      </c>
      <c r="AE34" s="85">
        <f t="shared" si="45"/>
        <v>0</v>
      </c>
    </row>
    <row r="35" spans="1:31" ht="18.600000000000001" thickTop="1">
      <c r="B35" s="8" t="str">
        <f>IF(AND($C$5&gt;='参考（削除不可）'!$E$3,$C$5&lt;='参考（削除不可）'!$F$3),"✓","")</f>
        <v/>
      </c>
      <c r="C35" s="9">
        <f t="shared" ref="C35:C45" si="47">EDATE(C34,1)</f>
        <v>45139</v>
      </c>
      <c r="D35" s="32" t="str">
        <f t="shared" ref="D35:D45" si="48">IF($D$34="✓",$D$34,"")</f>
        <v/>
      </c>
      <c r="E35" s="31">
        <f t="shared" ref="E35:E45" si="49">$E$34</f>
        <v>0</v>
      </c>
      <c r="F35" s="16">
        <f t="shared" si="30"/>
        <v>0</v>
      </c>
      <c r="G35" s="31">
        <f t="shared" ref="G35:G44" si="50">$G$34</f>
        <v>0</v>
      </c>
      <c r="H35" s="7">
        <f t="shared" si="31"/>
        <v>1</v>
      </c>
      <c r="I35" s="20">
        <f t="shared" si="32"/>
        <v>0</v>
      </c>
      <c r="J35" s="99"/>
      <c r="K35" s="109"/>
      <c r="L35" s="26" t="str">
        <f t="shared" si="33"/>
        <v>-</v>
      </c>
      <c r="M35" s="34" t="str">
        <f>IF(J35="✓",$M$34,"-")</f>
        <v>-</v>
      </c>
      <c r="N35" s="34" t="str">
        <f t="shared" ref="N35:N45" si="51">IF(J35="✓",$N$34,"-")</f>
        <v>-</v>
      </c>
      <c r="O35" s="22" t="str">
        <f t="shared" si="39"/>
        <v>-</v>
      </c>
      <c r="P35" s="16">
        <f t="shared" si="34"/>
        <v>0</v>
      </c>
      <c r="Q35" s="16" t="str">
        <f t="shared" si="35"/>
        <v>-</v>
      </c>
      <c r="R35" s="16" t="str">
        <f t="shared" si="36"/>
        <v>-</v>
      </c>
      <c r="S35" s="7" t="str">
        <f t="shared" si="37"/>
        <v>-</v>
      </c>
      <c r="T35" s="16" t="str">
        <f t="shared" si="40"/>
        <v>-</v>
      </c>
      <c r="U35" s="16">
        <f t="shared" si="38"/>
        <v>0</v>
      </c>
      <c r="V35" s="48"/>
      <c r="W35" s="20">
        <f t="shared" si="41"/>
        <v>0</v>
      </c>
      <c r="X35" s="49">
        <f t="shared" si="42"/>
        <v>0</v>
      </c>
      <c r="Y35" s="83" t="str">
        <f t="shared" si="46"/>
        <v/>
      </c>
      <c r="Z35" s="83"/>
      <c r="AA35" s="2"/>
      <c r="AB35" s="85">
        <f>IF($B35="✓",IF($E15&gt;=$E35,0,330000),0)</f>
        <v>0</v>
      </c>
      <c r="AC35" s="85">
        <f t="shared" si="43"/>
        <v>0</v>
      </c>
      <c r="AD35" s="85">
        <f t="shared" si="44"/>
        <v>0</v>
      </c>
      <c r="AE35" s="85">
        <f t="shared" si="45"/>
        <v>0</v>
      </c>
    </row>
    <row r="36" spans="1:31">
      <c r="B36" s="8" t="str">
        <f>IF(AND($C$5&gt;='参考（削除不可）'!$E$3,$C$5&lt;='参考（削除不可）'!$F$3),"✓","")</f>
        <v/>
      </c>
      <c r="C36" s="9">
        <f t="shared" si="47"/>
        <v>45170</v>
      </c>
      <c r="D36" s="6" t="str">
        <f t="shared" si="48"/>
        <v/>
      </c>
      <c r="E36" s="16">
        <f t="shared" si="49"/>
        <v>0</v>
      </c>
      <c r="F36" s="16">
        <f t="shared" si="30"/>
        <v>0</v>
      </c>
      <c r="G36" s="16">
        <f t="shared" si="50"/>
        <v>0</v>
      </c>
      <c r="H36" s="7">
        <f t="shared" si="31"/>
        <v>1</v>
      </c>
      <c r="I36" s="20">
        <f t="shared" si="32"/>
        <v>0</v>
      </c>
      <c r="J36" s="99"/>
      <c r="K36" s="109"/>
      <c r="L36" s="26" t="str">
        <f t="shared" si="33"/>
        <v>-</v>
      </c>
      <c r="M36" s="34" t="str">
        <f t="shared" ref="M36:M45" si="52">IF(J36="✓",$M$34,"-")</f>
        <v>-</v>
      </c>
      <c r="N36" s="34" t="str">
        <f t="shared" si="51"/>
        <v>-</v>
      </c>
      <c r="O36" s="22" t="str">
        <f t="shared" si="39"/>
        <v>-</v>
      </c>
      <c r="P36" s="16">
        <f>IF(J36="✓",MAX(K36-L36,0),0)</f>
        <v>0</v>
      </c>
      <c r="Q36" s="16" t="str">
        <f t="shared" si="35"/>
        <v>-</v>
      </c>
      <c r="R36" s="16" t="str">
        <f t="shared" si="36"/>
        <v>-</v>
      </c>
      <c r="S36" s="7" t="str">
        <f t="shared" si="37"/>
        <v>-</v>
      </c>
      <c r="T36" s="16" t="str">
        <f t="shared" si="40"/>
        <v>-</v>
      </c>
      <c r="U36" s="16">
        <f t="shared" si="38"/>
        <v>0</v>
      </c>
      <c r="V36" s="48"/>
      <c r="W36" s="20">
        <f t="shared" si="41"/>
        <v>0</v>
      </c>
      <c r="X36" s="49">
        <f t="shared" si="42"/>
        <v>0</v>
      </c>
      <c r="Y36" s="83" t="str">
        <f t="shared" si="46"/>
        <v/>
      </c>
      <c r="Z36" s="83"/>
      <c r="AA36" s="2"/>
      <c r="AB36" s="85">
        <f t="shared" ref="AB36:AB45" si="53">IF($B36="✓",IF($E16&gt;=$E36,0,330000),0)</f>
        <v>0</v>
      </c>
      <c r="AC36" s="85">
        <f t="shared" si="43"/>
        <v>0</v>
      </c>
      <c r="AD36" s="85">
        <f t="shared" si="44"/>
        <v>0</v>
      </c>
      <c r="AE36" s="85">
        <f t="shared" si="45"/>
        <v>0</v>
      </c>
    </row>
    <row r="37" spans="1:31">
      <c r="B37" s="8" t="str">
        <f>IF(AND($C$5&gt;='参考（削除不可）'!$E$3,$C$5&lt;='参考（削除不可）'!$F$3),"✓","")</f>
        <v/>
      </c>
      <c r="C37" s="9">
        <f t="shared" si="47"/>
        <v>45200</v>
      </c>
      <c r="D37" s="6" t="str">
        <f t="shared" si="48"/>
        <v/>
      </c>
      <c r="E37" s="16">
        <f t="shared" si="49"/>
        <v>0</v>
      </c>
      <c r="F37" s="16">
        <f t="shared" si="30"/>
        <v>0</v>
      </c>
      <c r="G37" s="16">
        <f t="shared" si="50"/>
        <v>0</v>
      </c>
      <c r="H37" s="7">
        <f t="shared" si="31"/>
        <v>1</v>
      </c>
      <c r="I37" s="20">
        <f t="shared" si="32"/>
        <v>0</v>
      </c>
      <c r="J37" s="99"/>
      <c r="K37" s="109"/>
      <c r="L37" s="26" t="str">
        <f t="shared" si="33"/>
        <v>-</v>
      </c>
      <c r="M37" s="34" t="str">
        <f t="shared" si="52"/>
        <v>-</v>
      </c>
      <c r="N37" s="34" t="str">
        <f t="shared" si="51"/>
        <v>-</v>
      </c>
      <c r="O37" s="22" t="str">
        <f t="shared" si="39"/>
        <v>-</v>
      </c>
      <c r="P37" s="16">
        <f>IF(J37="✓",MAX(K37-L37,0),0)</f>
        <v>0</v>
      </c>
      <c r="Q37" s="16" t="str">
        <f t="shared" si="35"/>
        <v>-</v>
      </c>
      <c r="R37" s="16" t="str">
        <f t="shared" si="36"/>
        <v>-</v>
      </c>
      <c r="S37" s="7" t="str">
        <f t="shared" si="37"/>
        <v>-</v>
      </c>
      <c r="T37" s="16" t="str">
        <f t="shared" si="40"/>
        <v>-</v>
      </c>
      <c r="U37" s="16">
        <f t="shared" si="38"/>
        <v>0</v>
      </c>
      <c r="V37" s="48"/>
      <c r="W37" s="20">
        <f>SUM(I17,I37)</f>
        <v>0</v>
      </c>
      <c r="X37" s="49">
        <f t="shared" si="42"/>
        <v>0</v>
      </c>
      <c r="Y37" s="83" t="str">
        <f t="shared" si="46"/>
        <v/>
      </c>
      <c r="Z37" s="83"/>
      <c r="AA37" s="2"/>
      <c r="AB37" s="85">
        <f t="shared" si="53"/>
        <v>0</v>
      </c>
      <c r="AC37" s="85">
        <f t="shared" si="43"/>
        <v>0</v>
      </c>
      <c r="AD37" s="85">
        <f t="shared" si="44"/>
        <v>0</v>
      </c>
      <c r="AE37" s="85">
        <f t="shared" si="45"/>
        <v>0</v>
      </c>
    </row>
    <row r="38" spans="1:31">
      <c r="B38" s="8" t="str">
        <f>IF(AND($C$5&gt;='参考（削除不可）'!$E$3,$C$5&lt;='参考（削除不可）'!$F$3),"✓","")</f>
        <v/>
      </c>
      <c r="C38" s="9">
        <f t="shared" si="47"/>
        <v>45231</v>
      </c>
      <c r="D38" s="6" t="str">
        <f t="shared" si="48"/>
        <v/>
      </c>
      <c r="E38" s="16">
        <f t="shared" si="49"/>
        <v>0</v>
      </c>
      <c r="F38" s="16">
        <f t="shared" si="30"/>
        <v>0</v>
      </c>
      <c r="G38" s="16">
        <f t="shared" si="50"/>
        <v>0</v>
      </c>
      <c r="H38" s="7">
        <f t="shared" si="31"/>
        <v>1</v>
      </c>
      <c r="I38" s="20">
        <f t="shared" si="32"/>
        <v>0</v>
      </c>
      <c r="J38" s="99"/>
      <c r="K38" s="109"/>
      <c r="L38" s="26" t="str">
        <f t="shared" si="33"/>
        <v>-</v>
      </c>
      <c r="M38" s="34" t="str">
        <f t="shared" si="52"/>
        <v>-</v>
      </c>
      <c r="N38" s="34" t="str">
        <f t="shared" si="51"/>
        <v>-</v>
      </c>
      <c r="O38" s="22" t="str">
        <f t="shared" si="39"/>
        <v>-</v>
      </c>
      <c r="P38" s="16">
        <f t="shared" si="34"/>
        <v>0</v>
      </c>
      <c r="Q38" s="16" t="str">
        <f t="shared" si="35"/>
        <v>-</v>
      </c>
      <c r="R38" s="16" t="str">
        <f t="shared" si="36"/>
        <v>-</v>
      </c>
      <c r="S38" s="7" t="str">
        <f t="shared" si="37"/>
        <v>-</v>
      </c>
      <c r="T38" s="16" t="str">
        <f t="shared" si="40"/>
        <v>-</v>
      </c>
      <c r="U38" s="16">
        <f t="shared" si="38"/>
        <v>0</v>
      </c>
      <c r="V38" s="48"/>
      <c r="W38" s="20">
        <f t="shared" si="41"/>
        <v>0</v>
      </c>
      <c r="X38" s="49">
        <f t="shared" si="42"/>
        <v>0</v>
      </c>
      <c r="Y38" s="83" t="str">
        <f t="shared" si="46"/>
        <v/>
      </c>
      <c r="Z38" s="83"/>
      <c r="AA38" s="2"/>
      <c r="AB38" s="85">
        <f t="shared" si="53"/>
        <v>0</v>
      </c>
      <c r="AC38" s="85">
        <f t="shared" si="43"/>
        <v>0</v>
      </c>
      <c r="AD38" s="85">
        <f t="shared" si="44"/>
        <v>0</v>
      </c>
      <c r="AE38" s="85">
        <f t="shared" si="45"/>
        <v>0</v>
      </c>
    </row>
    <row r="39" spans="1:31">
      <c r="B39" s="8" t="str">
        <f>IF(AND($C$5&gt;='参考（削除不可）'!$E$3,$C$5&lt;='参考（削除不可）'!$F$3),"✓","")</f>
        <v/>
      </c>
      <c r="C39" s="9">
        <f t="shared" si="47"/>
        <v>45261</v>
      </c>
      <c r="D39" s="6" t="str">
        <f t="shared" si="48"/>
        <v/>
      </c>
      <c r="E39" s="16">
        <f t="shared" si="49"/>
        <v>0</v>
      </c>
      <c r="F39" s="16">
        <f t="shared" si="30"/>
        <v>0</v>
      </c>
      <c r="G39" s="16">
        <f t="shared" si="50"/>
        <v>0</v>
      </c>
      <c r="H39" s="7">
        <f t="shared" si="31"/>
        <v>1</v>
      </c>
      <c r="I39" s="20">
        <f t="shared" si="32"/>
        <v>0</v>
      </c>
      <c r="J39" s="99"/>
      <c r="K39" s="109"/>
      <c r="L39" s="26" t="str">
        <f t="shared" si="33"/>
        <v>-</v>
      </c>
      <c r="M39" s="34" t="str">
        <f t="shared" si="52"/>
        <v>-</v>
      </c>
      <c r="N39" s="34" t="str">
        <f t="shared" si="51"/>
        <v>-</v>
      </c>
      <c r="O39" s="22" t="str">
        <f t="shared" si="39"/>
        <v>-</v>
      </c>
      <c r="P39" s="16">
        <f t="shared" si="34"/>
        <v>0</v>
      </c>
      <c r="Q39" s="16" t="str">
        <f t="shared" si="35"/>
        <v>-</v>
      </c>
      <c r="R39" s="16" t="str">
        <f t="shared" si="36"/>
        <v>-</v>
      </c>
      <c r="S39" s="7" t="str">
        <f t="shared" si="37"/>
        <v>-</v>
      </c>
      <c r="T39" s="16" t="str">
        <f t="shared" si="40"/>
        <v>-</v>
      </c>
      <c r="U39" s="16">
        <f t="shared" si="38"/>
        <v>0</v>
      </c>
      <c r="V39" s="48"/>
      <c r="W39" s="20">
        <f t="shared" si="41"/>
        <v>0</v>
      </c>
      <c r="X39" s="49">
        <f t="shared" si="42"/>
        <v>0</v>
      </c>
      <c r="Y39" s="83" t="str">
        <f t="shared" si="46"/>
        <v/>
      </c>
      <c r="Z39" s="83"/>
      <c r="AA39" s="2"/>
      <c r="AB39" s="85">
        <f t="shared" si="53"/>
        <v>0</v>
      </c>
      <c r="AC39" s="85">
        <f t="shared" si="43"/>
        <v>0</v>
      </c>
      <c r="AD39" s="85">
        <f t="shared" si="44"/>
        <v>0</v>
      </c>
      <c r="AE39" s="85">
        <f t="shared" si="45"/>
        <v>0</v>
      </c>
    </row>
    <row r="40" spans="1:31">
      <c r="B40" s="8" t="str">
        <f>IF(AND($C$5&gt;='参考（削除不可）'!$E$3,$C$5&lt;='参考（削除不可）'!$F$3),"✓","")</f>
        <v/>
      </c>
      <c r="C40" s="9">
        <f>EDATE(C39,1)</f>
        <v>45292</v>
      </c>
      <c r="D40" s="6" t="str">
        <f t="shared" si="48"/>
        <v/>
      </c>
      <c r="E40" s="16">
        <f t="shared" si="49"/>
        <v>0</v>
      </c>
      <c r="F40" s="16">
        <f t="shared" si="30"/>
        <v>0</v>
      </c>
      <c r="G40" s="16">
        <f t="shared" si="50"/>
        <v>0</v>
      </c>
      <c r="H40" s="7">
        <f t="shared" si="31"/>
        <v>1</v>
      </c>
      <c r="I40" s="20">
        <f t="shared" si="32"/>
        <v>0</v>
      </c>
      <c r="J40" s="99"/>
      <c r="K40" s="109"/>
      <c r="L40" s="26" t="str">
        <f t="shared" si="33"/>
        <v>-</v>
      </c>
      <c r="M40" s="34" t="str">
        <f t="shared" si="52"/>
        <v>-</v>
      </c>
      <c r="N40" s="34" t="str">
        <f t="shared" si="51"/>
        <v>-</v>
      </c>
      <c r="O40" s="22" t="str">
        <f t="shared" si="39"/>
        <v>-</v>
      </c>
      <c r="P40" s="16">
        <f t="shared" si="34"/>
        <v>0</v>
      </c>
      <c r="Q40" s="16" t="str">
        <f t="shared" si="35"/>
        <v>-</v>
      </c>
      <c r="R40" s="16" t="str">
        <f t="shared" si="36"/>
        <v>-</v>
      </c>
      <c r="S40" s="7" t="str">
        <f t="shared" si="37"/>
        <v>-</v>
      </c>
      <c r="T40" s="16" t="str">
        <f t="shared" si="40"/>
        <v>-</v>
      </c>
      <c r="U40" s="16">
        <f>IF(J40="✓",T40,I40)</f>
        <v>0</v>
      </c>
      <c r="V40" s="48"/>
      <c r="W40" s="20">
        <f t="shared" si="41"/>
        <v>0</v>
      </c>
      <c r="X40" s="49">
        <f t="shared" si="42"/>
        <v>0</v>
      </c>
      <c r="Y40" s="83" t="str">
        <f t="shared" si="46"/>
        <v/>
      </c>
      <c r="Z40" s="83"/>
      <c r="AA40" s="2"/>
      <c r="AB40" s="85">
        <f t="shared" si="53"/>
        <v>0</v>
      </c>
      <c r="AC40" s="85">
        <f t="shared" si="43"/>
        <v>0</v>
      </c>
      <c r="AD40" s="85">
        <f t="shared" si="44"/>
        <v>0</v>
      </c>
      <c r="AE40" s="85">
        <f t="shared" si="45"/>
        <v>0</v>
      </c>
    </row>
    <row r="41" spans="1:31">
      <c r="B41" s="8" t="str">
        <f>IF(AND($C$5&gt;='参考（削除不可）'!$E$3,$C$5&lt;='参考（削除不可）'!$F$3),"✓","")</f>
        <v/>
      </c>
      <c r="C41" s="9">
        <f t="shared" si="47"/>
        <v>45323</v>
      </c>
      <c r="D41" s="6" t="str">
        <f t="shared" si="48"/>
        <v/>
      </c>
      <c r="E41" s="16">
        <f t="shared" si="49"/>
        <v>0</v>
      </c>
      <c r="F41" s="16">
        <f t="shared" si="30"/>
        <v>0</v>
      </c>
      <c r="G41" s="16">
        <f t="shared" si="50"/>
        <v>0</v>
      </c>
      <c r="H41" s="7">
        <f t="shared" si="31"/>
        <v>1</v>
      </c>
      <c r="I41" s="20">
        <f t="shared" si="32"/>
        <v>0</v>
      </c>
      <c r="J41" s="99"/>
      <c r="K41" s="109"/>
      <c r="L41" s="26" t="str">
        <f t="shared" si="33"/>
        <v>-</v>
      </c>
      <c r="M41" s="34" t="str">
        <f t="shared" si="52"/>
        <v>-</v>
      </c>
      <c r="N41" s="34" t="str">
        <f t="shared" si="51"/>
        <v>-</v>
      </c>
      <c r="O41" s="22" t="str">
        <f t="shared" si="39"/>
        <v>-</v>
      </c>
      <c r="P41" s="16">
        <f t="shared" si="34"/>
        <v>0</v>
      </c>
      <c r="Q41" s="16" t="str">
        <f t="shared" si="35"/>
        <v>-</v>
      </c>
      <c r="R41" s="16" t="str">
        <f t="shared" si="36"/>
        <v>-</v>
      </c>
      <c r="S41" s="7" t="str">
        <f t="shared" si="37"/>
        <v>-</v>
      </c>
      <c r="T41" s="16" t="str">
        <f t="shared" si="40"/>
        <v>-</v>
      </c>
      <c r="U41" s="16">
        <f t="shared" si="38"/>
        <v>0</v>
      </c>
      <c r="V41" s="48"/>
      <c r="W41" s="20">
        <f t="shared" si="41"/>
        <v>0</v>
      </c>
      <c r="X41" s="49">
        <f>SUM(U21,U41)</f>
        <v>0</v>
      </c>
      <c r="Y41" s="83" t="str">
        <f t="shared" si="46"/>
        <v/>
      </c>
      <c r="Z41" s="83"/>
      <c r="AA41" s="2"/>
      <c r="AB41" s="85">
        <f t="shared" si="53"/>
        <v>0</v>
      </c>
      <c r="AC41" s="85">
        <f t="shared" si="43"/>
        <v>0</v>
      </c>
      <c r="AD41" s="85">
        <f t="shared" si="44"/>
        <v>0</v>
      </c>
      <c r="AE41" s="85">
        <f t="shared" si="45"/>
        <v>0</v>
      </c>
    </row>
    <row r="42" spans="1:31">
      <c r="B42" s="8" t="str">
        <f>IF(AND($C$5&gt;='参考（削除不可）'!$E$3,$C$5&lt;='参考（削除不可）'!$F$3),"✓","")</f>
        <v/>
      </c>
      <c r="C42" s="9">
        <f t="shared" si="47"/>
        <v>45352</v>
      </c>
      <c r="D42" s="6" t="str">
        <f t="shared" si="48"/>
        <v/>
      </c>
      <c r="E42" s="16">
        <f t="shared" si="49"/>
        <v>0</v>
      </c>
      <c r="F42" s="16">
        <f t="shared" si="30"/>
        <v>0</v>
      </c>
      <c r="G42" s="16">
        <f t="shared" si="50"/>
        <v>0</v>
      </c>
      <c r="H42" s="7">
        <f t="shared" si="31"/>
        <v>1</v>
      </c>
      <c r="I42" s="20">
        <f t="shared" si="32"/>
        <v>0</v>
      </c>
      <c r="J42" s="99"/>
      <c r="K42" s="109"/>
      <c r="L42" s="26" t="str">
        <f t="shared" si="33"/>
        <v>-</v>
      </c>
      <c r="M42" s="34" t="str">
        <f t="shared" si="52"/>
        <v>-</v>
      </c>
      <c r="N42" s="34" t="str">
        <f t="shared" si="51"/>
        <v>-</v>
      </c>
      <c r="O42" s="22" t="str">
        <f t="shared" si="39"/>
        <v>-</v>
      </c>
      <c r="P42" s="16">
        <f t="shared" si="34"/>
        <v>0</v>
      </c>
      <c r="Q42" s="16" t="str">
        <f t="shared" si="35"/>
        <v>-</v>
      </c>
      <c r="R42" s="16" t="str">
        <f t="shared" si="36"/>
        <v>-</v>
      </c>
      <c r="S42" s="7" t="str">
        <f t="shared" si="37"/>
        <v>-</v>
      </c>
      <c r="T42" s="16" t="str">
        <f t="shared" si="40"/>
        <v>-</v>
      </c>
      <c r="U42" s="16">
        <f t="shared" si="38"/>
        <v>0</v>
      </c>
      <c r="V42" s="48"/>
      <c r="W42" s="20">
        <f t="shared" si="41"/>
        <v>0</v>
      </c>
      <c r="X42" s="49">
        <f t="shared" si="42"/>
        <v>0</v>
      </c>
      <c r="Y42" s="83" t="str">
        <f t="shared" si="46"/>
        <v/>
      </c>
      <c r="Z42" s="83"/>
      <c r="AA42" s="2"/>
      <c r="AB42" s="85">
        <f t="shared" si="53"/>
        <v>0</v>
      </c>
      <c r="AC42" s="85">
        <f t="shared" si="43"/>
        <v>0</v>
      </c>
      <c r="AD42" s="85">
        <f t="shared" si="44"/>
        <v>0</v>
      </c>
      <c r="AE42" s="85">
        <f t="shared" si="45"/>
        <v>0</v>
      </c>
    </row>
    <row r="43" spans="1:31">
      <c r="B43" s="8" t="str">
        <f>IF(AND($C$5&gt;='参考（削除不可）'!$E$3,$C$5&lt;='参考（削除不可）'!$F$3),"✓","")</f>
        <v/>
      </c>
      <c r="C43" s="9">
        <f t="shared" si="47"/>
        <v>45383</v>
      </c>
      <c r="D43" s="6" t="str">
        <f t="shared" si="48"/>
        <v/>
      </c>
      <c r="E43" s="16">
        <f t="shared" si="49"/>
        <v>0</v>
      </c>
      <c r="F43" s="16">
        <f t="shared" si="30"/>
        <v>0</v>
      </c>
      <c r="G43" s="16">
        <f t="shared" si="50"/>
        <v>0</v>
      </c>
      <c r="H43" s="7">
        <f t="shared" si="31"/>
        <v>1</v>
      </c>
      <c r="I43" s="20">
        <f t="shared" si="32"/>
        <v>0</v>
      </c>
      <c r="J43" s="99"/>
      <c r="K43" s="109"/>
      <c r="L43" s="26" t="str">
        <f t="shared" si="33"/>
        <v>-</v>
      </c>
      <c r="M43" s="34" t="str">
        <f t="shared" si="52"/>
        <v>-</v>
      </c>
      <c r="N43" s="34" t="str">
        <f t="shared" si="51"/>
        <v>-</v>
      </c>
      <c r="O43" s="22" t="str">
        <f t="shared" si="39"/>
        <v>-</v>
      </c>
      <c r="P43" s="16">
        <f t="shared" si="34"/>
        <v>0</v>
      </c>
      <c r="Q43" s="16" t="str">
        <f t="shared" si="35"/>
        <v>-</v>
      </c>
      <c r="R43" s="16" t="str">
        <f t="shared" si="36"/>
        <v>-</v>
      </c>
      <c r="S43" s="7" t="str">
        <f t="shared" si="37"/>
        <v>-</v>
      </c>
      <c r="T43" s="16" t="str">
        <f t="shared" si="40"/>
        <v>-</v>
      </c>
      <c r="U43" s="16">
        <f t="shared" si="38"/>
        <v>0</v>
      </c>
      <c r="V43" s="48"/>
      <c r="W43" s="20">
        <f t="shared" si="41"/>
        <v>0</v>
      </c>
      <c r="X43" s="49">
        <f t="shared" si="42"/>
        <v>0</v>
      </c>
      <c r="Y43" s="83" t="str">
        <f>IF(Y44="←収入回復届出","←最終支給月",IF(X42&lt;154500,IF(X43&gt;=154500,"←収入回復届出",""),""))</f>
        <v/>
      </c>
      <c r="Z43" s="83"/>
      <c r="AA43" s="2"/>
      <c r="AB43" s="85">
        <f t="shared" si="53"/>
        <v>0</v>
      </c>
      <c r="AC43" s="85">
        <f t="shared" si="43"/>
        <v>0</v>
      </c>
      <c r="AD43" s="85">
        <f t="shared" si="44"/>
        <v>0</v>
      </c>
      <c r="AE43" s="85">
        <f t="shared" si="45"/>
        <v>0</v>
      </c>
    </row>
    <row r="44" spans="1:31">
      <c r="B44" s="8" t="str">
        <f>IF(AND($C$5&gt;='参考（削除不可）'!$E$3,$C$5&lt;='参考（削除不可）'!$F$3),"✓","")</f>
        <v/>
      </c>
      <c r="C44" s="9">
        <f t="shared" si="47"/>
        <v>45413</v>
      </c>
      <c r="D44" s="6" t="str">
        <f t="shared" si="48"/>
        <v/>
      </c>
      <c r="E44" s="16">
        <f t="shared" si="49"/>
        <v>0</v>
      </c>
      <c r="F44" s="16">
        <f t="shared" si="30"/>
        <v>0</v>
      </c>
      <c r="G44" s="16">
        <f t="shared" si="50"/>
        <v>0</v>
      </c>
      <c r="H44" s="7">
        <f t="shared" si="31"/>
        <v>1</v>
      </c>
      <c r="I44" s="20">
        <f t="shared" si="32"/>
        <v>0</v>
      </c>
      <c r="J44" s="99"/>
      <c r="K44" s="109"/>
      <c r="L44" s="26" t="str">
        <f t="shared" si="33"/>
        <v>-</v>
      </c>
      <c r="M44" s="34" t="str">
        <f t="shared" si="52"/>
        <v>-</v>
      </c>
      <c r="N44" s="34" t="str">
        <f t="shared" si="51"/>
        <v>-</v>
      </c>
      <c r="O44" s="22" t="str">
        <f t="shared" si="39"/>
        <v>-</v>
      </c>
      <c r="P44" s="16">
        <f t="shared" si="34"/>
        <v>0</v>
      </c>
      <c r="Q44" s="16" t="str">
        <f t="shared" si="35"/>
        <v>-</v>
      </c>
      <c r="R44" s="16" t="str">
        <f t="shared" si="36"/>
        <v>-</v>
      </c>
      <c r="S44" s="7" t="str">
        <f t="shared" si="37"/>
        <v>-</v>
      </c>
      <c r="T44" s="16" t="str">
        <f t="shared" si="40"/>
        <v>-</v>
      </c>
      <c r="U44" s="16">
        <f t="shared" si="38"/>
        <v>0</v>
      </c>
      <c r="V44" s="48"/>
      <c r="W44" s="20">
        <f t="shared" si="41"/>
        <v>0</v>
      </c>
      <c r="X44" s="49">
        <f t="shared" si="42"/>
        <v>0</v>
      </c>
      <c r="Y44" s="83" t="str">
        <f t="shared" si="46"/>
        <v/>
      </c>
      <c r="Z44" s="83"/>
      <c r="AA44" s="2"/>
      <c r="AB44" s="85">
        <f t="shared" si="53"/>
        <v>0</v>
      </c>
      <c r="AC44" s="85">
        <f t="shared" si="43"/>
        <v>0</v>
      </c>
      <c r="AD44" s="85">
        <f t="shared" si="44"/>
        <v>0</v>
      </c>
      <c r="AE44" s="85">
        <f t="shared" si="45"/>
        <v>0</v>
      </c>
    </row>
    <row r="45" spans="1:31" ht="18.600000000000001" thickBot="1">
      <c r="B45" s="8" t="str">
        <f>IF(AND($C$5&gt;='参考（削除不可）'!$E$3,$C$5&lt;='参考（削除不可）'!$F$3),"✓","")</f>
        <v/>
      </c>
      <c r="C45" s="9">
        <f t="shared" si="47"/>
        <v>45444</v>
      </c>
      <c r="D45" s="6" t="str">
        <f t="shared" si="48"/>
        <v/>
      </c>
      <c r="E45" s="16">
        <f t="shared" si="49"/>
        <v>0</v>
      </c>
      <c r="F45" s="16">
        <f t="shared" si="30"/>
        <v>0</v>
      </c>
      <c r="G45" s="16">
        <f t="shared" ref="G45" si="54">$G$34</f>
        <v>0</v>
      </c>
      <c r="H45" s="7">
        <f t="shared" si="31"/>
        <v>1</v>
      </c>
      <c r="I45" s="20">
        <f t="shared" si="32"/>
        <v>0</v>
      </c>
      <c r="J45" s="100"/>
      <c r="K45" s="110"/>
      <c r="L45" s="26" t="str">
        <f t="shared" si="33"/>
        <v>-</v>
      </c>
      <c r="M45" s="34" t="str">
        <f t="shared" si="52"/>
        <v>-</v>
      </c>
      <c r="N45" s="34" t="str">
        <f t="shared" si="51"/>
        <v>-</v>
      </c>
      <c r="O45" s="22" t="str">
        <f t="shared" si="39"/>
        <v>-</v>
      </c>
      <c r="P45" s="16">
        <f t="shared" si="34"/>
        <v>0</v>
      </c>
      <c r="Q45" s="16" t="str">
        <f t="shared" si="35"/>
        <v>-</v>
      </c>
      <c r="R45" s="16" t="str">
        <f t="shared" si="36"/>
        <v>-</v>
      </c>
      <c r="S45" s="7" t="str">
        <f t="shared" si="37"/>
        <v>-</v>
      </c>
      <c r="T45" s="16" t="str">
        <f t="shared" si="40"/>
        <v>-</v>
      </c>
      <c r="U45" s="16">
        <f t="shared" si="38"/>
        <v>0</v>
      </c>
      <c r="V45" s="48"/>
      <c r="W45" s="20">
        <f t="shared" si="41"/>
        <v>0</v>
      </c>
      <c r="X45" s="50">
        <f t="shared" si="42"/>
        <v>0</v>
      </c>
      <c r="Y45" s="83" t="str">
        <f t="shared" si="46"/>
        <v/>
      </c>
      <c r="Z45" s="83"/>
      <c r="AA45" s="2"/>
      <c r="AB45" s="85">
        <f t="shared" si="53"/>
        <v>0</v>
      </c>
      <c r="AC45" s="85">
        <f t="shared" si="43"/>
        <v>0</v>
      </c>
      <c r="AD45" s="85">
        <f t="shared" si="44"/>
        <v>0</v>
      </c>
      <c r="AE45" s="85">
        <f t="shared" si="45"/>
        <v>0</v>
      </c>
    </row>
    <row r="46" spans="1:31" ht="18.600000000000001" thickTop="1"/>
  </sheetData>
  <sheetProtection algorithmName="SHA-512" hashValue="LlCYrpezpB0ZsYYstTZfup8MWb4kh8i6uHK+MwtdZc5IZ0nuXU+38Ekz/dgykEk7ycDKYf0DNGQ437mXhg0rGQ==" saltValue="PlqJ8pOWbHdl6HHNOLrEpw==" spinCount="100000" sheet="1" objects="1" scenarios="1"/>
  <mergeCells count="44">
    <mergeCell ref="S9:S10"/>
    <mergeCell ref="T9:T10"/>
    <mergeCell ref="J9:J10"/>
    <mergeCell ref="K9:K10"/>
    <mergeCell ref="R29:R30"/>
    <mergeCell ref="S29:S30"/>
    <mergeCell ref="J28:T28"/>
    <mergeCell ref="P29:P30"/>
    <mergeCell ref="Q29:Q30"/>
    <mergeCell ref="B1:Y1"/>
    <mergeCell ref="X28:X30"/>
    <mergeCell ref="W28:W30"/>
    <mergeCell ref="W27:X27"/>
    <mergeCell ref="J8:T8"/>
    <mergeCell ref="E7:U7"/>
    <mergeCell ref="U8:U10"/>
    <mergeCell ref="U28:U30"/>
    <mergeCell ref="E27:U27"/>
    <mergeCell ref="T29:T30"/>
    <mergeCell ref="E8:I8"/>
    <mergeCell ref="R9:R10"/>
    <mergeCell ref="J29:J30"/>
    <mergeCell ref="K29:K30"/>
    <mergeCell ref="L29:L30"/>
    <mergeCell ref="L9:L10"/>
    <mergeCell ref="B27:B30"/>
    <mergeCell ref="C27:C30"/>
    <mergeCell ref="E29:E30"/>
    <mergeCell ref="F29:F30"/>
    <mergeCell ref="G29:G30"/>
    <mergeCell ref="D27:D30"/>
    <mergeCell ref="E28:I28"/>
    <mergeCell ref="H29:H30"/>
    <mergeCell ref="I29:I30"/>
    <mergeCell ref="D7:D10"/>
    <mergeCell ref="B7:B10"/>
    <mergeCell ref="C7:C10"/>
    <mergeCell ref="P9:P10"/>
    <mergeCell ref="Q9:Q10"/>
    <mergeCell ref="E9:E10"/>
    <mergeCell ref="F9:F10"/>
    <mergeCell ref="G9:G10"/>
    <mergeCell ref="H9:H10"/>
    <mergeCell ref="I9:I10"/>
  </mergeCells>
  <phoneticPr fontId="2"/>
  <dataValidations count="1">
    <dataValidation type="list" allowBlank="1" showInputMessage="1" showErrorMessage="1" sqref="D11:D25 D31:D45 J31:J45 J11:J25" xr:uid="{F52BA108-E1A6-497D-9CE9-7DBB00BFFE45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8D761C-6854-4AD3-881A-EECDEE3A169F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9DD4-DC1A-4AA2-99D9-A83AADAA88D6}">
  <sheetPr>
    <pageSetUpPr fitToPage="1"/>
  </sheetPr>
  <dimension ref="A1:AE46"/>
  <sheetViews>
    <sheetView view="pageBreakPreview" zoomScaleNormal="100" zoomScaleSheetLayoutView="100" workbookViewId="0">
      <selection activeCell="E35" sqref="E35"/>
    </sheetView>
  </sheetViews>
  <sheetFormatPr defaultColWidth="8.69921875" defaultRowHeight="18"/>
  <cols>
    <col min="1" max="1" width="1.3984375" style="1" customWidth="1"/>
    <col min="2" max="2" width="8.19921875" style="1" customWidth="1"/>
    <col min="3" max="3" width="12.19921875" style="1" customWidth="1"/>
    <col min="4" max="4" width="6" style="3" customWidth="1"/>
    <col min="5" max="5" width="10.69921875" style="1" customWidth="1"/>
    <col min="6" max="6" width="10.5" style="1" customWidth="1"/>
    <col min="7" max="7" width="10.69921875" style="1" customWidth="1"/>
    <col min="8" max="8" width="6" style="3" customWidth="1"/>
    <col min="9" max="9" width="10.69921875" style="1" customWidth="1"/>
    <col min="10" max="10" width="9.19921875" style="1" customWidth="1"/>
    <col min="11" max="16" width="10.69921875" style="1" customWidth="1"/>
    <col min="17" max="17" width="10.5" style="1" customWidth="1"/>
    <col min="18" max="18" width="10.69921875" style="1" customWidth="1"/>
    <col min="19" max="19" width="6" style="3" customWidth="1"/>
    <col min="20" max="21" width="10.69921875" style="1" customWidth="1"/>
    <col min="22" max="22" width="1.3984375" style="1" customWidth="1"/>
    <col min="23" max="24" width="10.69921875" style="1" customWidth="1"/>
    <col min="25" max="25" width="14.69921875" style="1" customWidth="1"/>
    <col min="26" max="26" width="3.8984375" style="1" customWidth="1"/>
    <col min="27" max="16384" width="8.69921875" style="1"/>
  </cols>
  <sheetData>
    <row r="1" spans="1:31" ht="49.2" customHeight="1">
      <c r="B1" s="139" t="s">
        <v>81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3"/>
    </row>
    <row r="2" spans="1:31" ht="18.600000000000001" thickBot="1"/>
    <row r="3" spans="1:31" ht="19.2" thickTop="1" thickBot="1">
      <c r="B3" s="45" t="s">
        <v>54</v>
      </c>
      <c r="C3" s="86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7"/>
      <c r="U3" s="1" t="s">
        <v>63</v>
      </c>
    </row>
    <row r="4" spans="1:31" ht="18.600000000000001" thickTop="1">
      <c r="B4" s="45" t="s">
        <v>0</v>
      </c>
      <c r="C4" s="87" t="s">
        <v>3</v>
      </c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5" t="s">
        <v>1</v>
      </c>
      <c r="C5" s="88">
        <v>39084</v>
      </c>
    </row>
    <row r="6" spans="1:31" ht="18.600000000000001" thickTop="1">
      <c r="U6" s="121" t="s">
        <v>80</v>
      </c>
    </row>
    <row r="7" spans="1:31" ht="18" customHeight="1">
      <c r="B7" s="128" t="s">
        <v>48</v>
      </c>
      <c r="C7" s="131" t="s">
        <v>60</v>
      </c>
      <c r="D7" s="124" t="s">
        <v>45</v>
      </c>
      <c r="E7" s="134" t="s">
        <v>79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31">
      <c r="B8" s="129"/>
      <c r="C8" s="132"/>
      <c r="D8" s="125"/>
      <c r="E8" s="135" t="s">
        <v>39</v>
      </c>
      <c r="F8" s="136"/>
      <c r="G8" s="136"/>
      <c r="H8" s="136"/>
      <c r="I8" s="137"/>
      <c r="J8" s="135" t="s">
        <v>40</v>
      </c>
      <c r="K8" s="136"/>
      <c r="L8" s="136"/>
      <c r="M8" s="136"/>
      <c r="N8" s="136"/>
      <c r="O8" s="136"/>
      <c r="P8" s="136"/>
      <c r="Q8" s="136"/>
      <c r="R8" s="136"/>
      <c r="S8" s="136"/>
      <c r="T8" s="137"/>
      <c r="U8" s="138" t="s">
        <v>49</v>
      </c>
      <c r="AA8" s="2"/>
      <c r="AB8" s="17" t="s">
        <v>66</v>
      </c>
      <c r="AC8" s="17" t="s">
        <v>67</v>
      </c>
      <c r="AD8" s="17" t="s">
        <v>68</v>
      </c>
      <c r="AE8" s="17" t="s">
        <v>69</v>
      </c>
    </row>
    <row r="9" spans="1:31" ht="21" customHeight="1">
      <c r="B9" s="129"/>
      <c r="C9" s="132"/>
      <c r="D9" s="125"/>
      <c r="E9" s="124" t="s">
        <v>43</v>
      </c>
      <c r="F9" s="124" t="s">
        <v>59</v>
      </c>
      <c r="G9" s="124" t="s">
        <v>42</v>
      </c>
      <c r="H9" s="124" t="s">
        <v>46</v>
      </c>
      <c r="I9" s="124" t="s">
        <v>61</v>
      </c>
      <c r="J9" s="124" t="s">
        <v>47</v>
      </c>
      <c r="K9" s="124" t="s">
        <v>37</v>
      </c>
      <c r="L9" s="127" t="s">
        <v>38</v>
      </c>
      <c r="M9" s="10"/>
      <c r="N9" s="10"/>
      <c r="O9" s="11"/>
      <c r="P9" s="124" t="s">
        <v>44</v>
      </c>
      <c r="Q9" s="124" t="s">
        <v>59</v>
      </c>
      <c r="R9" s="124" t="s">
        <v>41</v>
      </c>
      <c r="S9" s="124" t="s">
        <v>46</v>
      </c>
      <c r="T9" s="124" t="s">
        <v>62</v>
      </c>
      <c r="U9" s="138"/>
      <c r="AA9" s="38" t="s">
        <v>64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0"/>
      <c r="C10" s="133"/>
      <c r="D10" s="125"/>
      <c r="E10" s="125"/>
      <c r="F10" s="126"/>
      <c r="G10" s="125"/>
      <c r="H10" s="126"/>
      <c r="I10" s="126"/>
      <c r="J10" s="125"/>
      <c r="K10" s="125"/>
      <c r="L10" s="126"/>
      <c r="M10" s="18" t="s">
        <v>73</v>
      </c>
      <c r="N10" s="18" t="s">
        <v>75</v>
      </c>
      <c r="O10" s="5" t="s">
        <v>77</v>
      </c>
      <c r="P10" s="126"/>
      <c r="Q10" s="126"/>
      <c r="R10" s="126"/>
      <c r="S10" s="126"/>
      <c r="T10" s="126"/>
      <c r="U10" s="138"/>
      <c r="W10" s="40" t="s">
        <v>71</v>
      </c>
      <c r="AA10" s="38" t="s">
        <v>65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IF(AND($C$5&gt;='参考（削除不可）（入力例用）'!$C$3,$C$5&lt;='参考（削除不可）（入力例用）'!$D$3),"✓","")</f>
        <v/>
      </c>
      <c r="C11" s="23">
        <f>DATE($C$3,4,1)</f>
        <v>45017</v>
      </c>
      <c r="D11" s="89" t="s">
        <v>2</v>
      </c>
      <c r="E11" s="90">
        <v>1802000</v>
      </c>
      <c r="F11" s="24">
        <f t="shared" ref="F11:F25" si="0">IF($B11="✓",IF($J11="✓",IF($J31="✓",0,0),IF($J31="✓",$AC11,$AB11)),0)</f>
        <v>0</v>
      </c>
      <c r="G11" s="94">
        <v>1500</v>
      </c>
      <c r="H11" s="25">
        <f>IF(D11="✓",3/4,1)</f>
        <v>0.75</v>
      </c>
      <c r="I11" s="19">
        <f>MAX(ROUNDDOWN(((E11-F11)*0.06-G11*H11),-2),0)</f>
        <v>106900</v>
      </c>
      <c r="J11" s="95"/>
      <c r="K11" s="105"/>
      <c r="L11" s="24" t="str">
        <f>IF(J11="✓",IFERROR(MAX(IF(M11&lt;=0,N11-O11,M11),0),"-"),"-")</f>
        <v>-</v>
      </c>
      <c r="M11" s="101"/>
      <c r="N11" s="102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106900</v>
      </c>
      <c r="V11" s="41"/>
      <c r="W11" s="42" t="str">
        <f>$C$3-1&amp;"年度課税情報("&amp;$C$3-2&amp;"年所得)"</f>
        <v>2022年度課税情報(2021年所得)</v>
      </c>
      <c r="X11" s="41"/>
      <c r="Y11" s="41"/>
      <c r="Z11" s="41"/>
      <c r="AA11" s="4"/>
      <c r="AB11" s="85">
        <f t="shared" ref="AB11:AB25" si="2">IF($B11="✓",IF($E11&gt;=$E31,330000,0),0)</f>
        <v>0</v>
      </c>
      <c r="AC11" s="85">
        <f t="shared" ref="AC11:AC25" si="3">IF($B11="✓",IF($E11&gt;=$P31,330000,0),0)</f>
        <v>0</v>
      </c>
      <c r="AD11" s="85">
        <f t="shared" ref="AD11:AD25" si="4">IF($B11="✓",IF($P11&gt;=$E31,330000,0),0)</f>
        <v>0</v>
      </c>
      <c r="AE11" s="85">
        <f t="shared" ref="AE11:AE25" si="5">IF($B11="✓",IF($P11&gt;=$P31,330000,0),0)</f>
        <v>0</v>
      </c>
    </row>
    <row r="12" spans="1:31" ht="18.600000000000001" thickTop="1">
      <c r="B12" s="12" t="str">
        <f>IF(AND($C$5&gt;='参考（削除不可）（入力例用）'!$C$3,$C$5&lt;='参考（削除不可）（入力例用）'!$D$3),"✓","")</f>
        <v/>
      </c>
      <c r="C12" s="13">
        <f>EDATE(C11,1)</f>
        <v>45047</v>
      </c>
      <c r="D12" s="29" t="str">
        <f>IF($D$11="✓",$D$11,"")</f>
        <v>✓</v>
      </c>
      <c r="E12" s="30">
        <f>$E$11</f>
        <v>1802000</v>
      </c>
      <c r="F12" s="15">
        <f t="shared" si="0"/>
        <v>0</v>
      </c>
      <c r="G12" s="30">
        <f>$G$11</f>
        <v>1500</v>
      </c>
      <c r="H12" s="14">
        <f t="shared" ref="H12:H25" si="6">IF(D12="✓",3/4,1)</f>
        <v>0.75</v>
      </c>
      <c r="I12" s="19">
        <f t="shared" ref="I12:I25" si="7">MAX(ROUNDDOWN(((E12-F12)*0.06-G12*H12),-2),0)</f>
        <v>106900</v>
      </c>
      <c r="J12" s="96"/>
      <c r="K12" s="106"/>
      <c r="L12" s="24" t="str">
        <f>IF(J12="✓",IFERROR(MAX(IF(M12&lt;=0,N12-O12,M12),0),"-"),"-")</f>
        <v>-</v>
      </c>
      <c r="M12" s="35" t="str">
        <f>IF(J12="✓",$M$11,"-")</f>
        <v>-</v>
      </c>
      <c r="N12" s="35" t="str">
        <f>IF(J12="✓",$N$11,"-")</f>
        <v>-</v>
      </c>
      <c r="O12" s="21" t="str">
        <f t="shared" ref="O12:O25" si="8">IF(J12="✓",E12,"-")</f>
        <v>-</v>
      </c>
      <c r="P12" s="15">
        <f t="shared" ref="P12:P25" si="9">IF(J12="✓",MAX(K12-L12,0),0)</f>
        <v>0</v>
      </c>
      <c r="Q12" s="15" t="str">
        <f t="shared" si="1"/>
        <v>-</v>
      </c>
      <c r="R12" s="15" t="str">
        <f t="shared" ref="R12:R25" si="10">IF(J12="✓",G12,"-")</f>
        <v>-</v>
      </c>
      <c r="S12" s="14" t="str">
        <f t="shared" ref="S12:S25" si="11">IF(J12="✓",IF(D12="✓",3/4,1),"-")</f>
        <v>-</v>
      </c>
      <c r="T12" s="15" t="str">
        <f t="shared" ref="T12:T25" si="12">IF(J12="✓",MAX(ROUNDDOWN(((P12-Q12)*0.06-R12*S12),-2),0),"-")</f>
        <v>-</v>
      </c>
      <c r="U12" s="15">
        <f t="shared" ref="U12:U25" si="13">IF(J12="✓",T12,I12)</f>
        <v>106900</v>
      </c>
      <c r="V12" s="41"/>
      <c r="W12" s="43" t="s">
        <v>70</v>
      </c>
      <c r="X12" s="44"/>
      <c r="Y12" s="41"/>
      <c r="Z12" s="41"/>
      <c r="AA12" s="4"/>
      <c r="AB12" s="85">
        <f t="shared" si="2"/>
        <v>0</v>
      </c>
      <c r="AC12" s="85">
        <f t="shared" si="3"/>
        <v>0</v>
      </c>
      <c r="AD12" s="85">
        <f t="shared" si="4"/>
        <v>0</v>
      </c>
      <c r="AE12" s="85">
        <f t="shared" si="5"/>
        <v>0</v>
      </c>
    </row>
    <row r="13" spans="1:31" ht="18.600000000000001" thickBot="1">
      <c r="A13" s="84"/>
      <c r="B13" s="51" t="str">
        <f>IF(AND($C$5&gt;='参考（削除不可）（入力例用）'!$C$3,$C$5&lt;='参考（削除不可）（入力例用）'!$D$3),"✓","")</f>
        <v/>
      </c>
      <c r="C13" s="52">
        <f>EDATE(C12,1)</f>
        <v>45078</v>
      </c>
      <c r="D13" s="28" t="str">
        <f>IF($D$11="✓",$D$11,"")</f>
        <v>✓</v>
      </c>
      <c r="E13" s="27">
        <f>$E$11</f>
        <v>1802000</v>
      </c>
      <c r="F13" s="53">
        <f t="shared" si="0"/>
        <v>0</v>
      </c>
      <c r="G13" s="27">
        <f>$G$11</f>
        <v>1500</v>
      </c>
      <c r="H13" s="54">
        <f t="shared" si="6"/>
        <v>0.75</v>
      </c>
      <c r="I13" s="55">
        <f t="shared" si="7"/>
        <v>106900</v>
      </c>
      <c r="J13" s="97"/>
      <c r="K13" s="107"/>
      <c r="L13" s="56" t="str">
        <f t="shared" ref="L13:L14" si="14">IF(J13="✓",IFERROR(MAX(IF(M13&lt;=0,N13-O13,M13),0),"-"),"-")</f>
        <v>-</v>
      </c>
      <c r="M13" s="36" t="str">
        <f>IF(J13="✓",$M$11,"-")</f>
        <v>-</v>
      </c>
      <c r="N13" s="36" t="str">
        <f>IF(J13="✓",$N$11,"-")</f>
        <v>-</v>
      </c>
      <c r="O13" s="57" t="str">
        <f t="shared" si="8"/>
        <v>-</v>
      </c>
      <c r="P13" s="53">
        <f t="shared" si="9"/>
        <v>0</v>
      </c>
      <c r="Q13" s="53" t="str">
        <f t="shared" si="1"/>
        <v>-</v>
      </c>
      <c r="R13" s="53" t="str">
        <f t="shared" si="10"/>
        <v>-</v>
      </c>
      <c r="S13" s="54" t="str">
        <f t="shared" si="11"/>
        <v>-</v>
      </c>
      <c r="T13" s="53" t="str">
        <f t="shared" si="12"/>
        <v>-</v>
      </c>
      <c r="U13" s="53">
        <f t="shared" si="13"/>
        <v>106900</v>
      </c>
      <c r="V13" s="58"/>
      <c r="W13" s="59" t="s">
        <v>70</v>
      </c>
      <c r="X13" s="58"/>
      <c r="Y13" s="78"/>
      <c r="Z13" s="74"/>
      <c r="AA13" s="4"/>
      <c r="AB13" s="85">
        <f t="shared" si="2"/>
        <v>0</v>
      </c>
      <c r="AC13" s="85">
        <f t="shared" si="3"/>
        <v>0</v>
      </c>
      <c r="AD13" s="85">
        <f t="shared" si="4"/>
        <v>0</v>
      </c>
      <c r="AE13" s="85">
        <f t="shared" si="5"/>
        <v>0</v>
      </c>
    </row>
    <row r="14" spans="1:31" ht="19.2" thickTop="1" thickBot="1">
      <c r="A14" s="68"/>
      <c r="B14" s="60" t="str">
        <f>IF(AND($C$5&gt;='参考（削除不可）（入力例用）'!$E$3,$C$5&lt;='参考（削除不可）（入力例用）'!$F$3),"✓","")</f>
        <v>✓</v>
      </c>
      <c r="C14" s="61">
        <f>EDATE(C13,1)</f>
        <v>45108</v>
      </c>
      <c r="D14" s="91" t="s">
        <v>2</v>
      </c>
      <c r="E14" s="92">
        <v>1902000</v>
      </c>
      <c r="F14" s="62">
        <f t="shared" si="0"/>
        <v>330000</v>
      </c>
      <c r="G14" s="93">
        <v>1500</v>
      </c>
      <c r="H14" s="63">
        <f t="shared" si="6"/>
        <v>0.75</v>
      </c>
      <c r="I14" s="64">
        <f>MAX(ROUNDDOWN(((E14-F14)*0.06-G14*H14),-2),0)</f>
        <v>93100</v>
      </c>
      <c r="J14" s="98"/>
      <c r="K14" s="108"/>
      <c r="L14" s="62" t="str">
        <f t="shared" si="14"/>
        <v>-</v>
      </c>
      <c r="M14" s="103">
        <v>800000</v>
      </c>
      <c r="N14" s="104"/>
      <c r="O14" s="65" t="str">
        <f t="shared" si="8"/>
        <v>-</v>
      </c>
      <c r="P14" s="66">
        <f>IF(J14="✓",MAX(K14-L14,0),0)</f>
        <v>0</v>
      </c>
      <c r="Q14" s="66" t="str">
        <f t="shared" si="1"/>
        <v>-</v>
      </c>
      <c r="R14" s="66" t="str">
        <f t="shared" si="10"/>
        <v>-</v>
      </c>
      <c r="S14" s="67" t="str">
        <f t="shared" si="11"/>
        <v>-</v>
      </c>
      <c r="T14" s="66" t="str">
        <f t="shared" si="12"/>
        <v>-</v>
      </c>
      <c r="U14" s="66">
        <f t="shared" si="13"/>
        <v>93100</v>
      </c>
      <c r="V14" s="68"/>
      <c r="W14" s="69" t="str">
        <f>$C$3&amp;"年度課税情報("&amp;$C$3-1&amp;"年所得)"</f>
        <v>2023年度課税情報(2022年所得)</v>
      </c>
      <c r="X14" s="68"/>
      <c r="Y14" s="79"/>
      <c r="Z14" s="75"/>
      <c r="AA14" s="4"/>
      <c r="AB14" s="85">
        <f>IF($B14="✓",IF($E14&gt;=$E34,330000,0),0)</f>
        <v>330000</v>
      </c>
      <c r="AC14" s="85">
        <f t="shared" si="3"/>
        <v>330000</v>
      </c>
      <c r="AD14" s="85">
        <f t="shared" si="4"/>
        <v>0</v>
      </c>
      <c r="AE14" s="85">
        <f t="shared" si="5"/>
        <v>330000</v>
      </c>
    </row>
    <row r="15" spans="1:31" ht="18.600000000000001" thickTop="1">
      <c r="B15" s="8" t="str">
        <f>IF(AND($C$5&gt;='参考（削除不可）（入力例用）'!$E$3,$C$5&lt;='参考（削除不可）（入力例用）'!$F$3),"✓","")</f>
        <v>✓</v>
      </c>
      <c r="C15" s="9">
        <f t="shared" ref="C15:C25" si="15">EDATE(C14,1)</f>
        <v>45139</v>
      </c>
      <c r="D15" s="32" t="str">
        <f t="shared" ref="D15:D25" si="16">IF($D$14="✓",$D$14,"")</f>
        <v>✓</v>
      </c>
      <c r="E15" s="31">
        <f t="shared" ref="E15:E25" si="17">$E$14</f>
        <v>1902000</v>
      </c>
      <c r="F15" s="16">
        <f t="shared" si="0"/>
        <v>330000</v>
      </c>
      <c r="G15" s="31">
        <f>$G$14</f>
        <v>1500</v>
      </c>
      <c r="H15" s="7">
        <f t="shared" si="6"/>
        <v>0.75</v>
      </c>
      <c r="I15" s="20">
        <f t="shared" si="7"/>
        <v>93100</v>
      </c>
      <c r="J15" s="99"/>
      <c r="K15" s="109"/>
      <c r="L15" s="26" t="str">
        <f>IF(J15="✓",IFERROR(MAX(IF(M15&lt;=0,N15-O15,M15),0),"-"),"-")</f>
        <v>-</v>
      </c>
      <c r="M15" s="34" t="str">
        <f t="shared" ref="M15" si="18">IF(J15="✓",$M$14,"-")</f>
        <v>-</v>
      </c>
      <c r="N15" s="34" t="str">
        <f t="shared" ref="N15" si="19">IF(J15="✓",$N$14,"-")</f>
        <v>-</v>
      </c>
      <c r="O15" s="22" t="str">
        <f t="shared" si="8"/>
        <v>-</v>
      </c>
      <c r="P15" s="16">
        <f t="shared" si="9"/>
        <v>0</v>
      </c>
      <c r="Q15" s="16" t="str">
        <f t="shared" si="1"/>
        <v>-</v>
      </c>
      <c r="R15" s="16" t="str">
        <f t="shared" si="10"/>
        <v>-</v>
      </c>
      <c r="S15" s="7" t="str">
        <f t="shared" si="11"/>
        <v>-</v>
      </c>
      <c r="T15" s="16" t="str">
        <f t="shared" si="12"/>
        <v>-</v>
      </c>
      <c r="U15" s="16">
        <f t="shared" si="13"/>
        <v>93100</v>
      </c>
      <c r="W15" s="39" t="s">
        <v>70</v>
      </c>
      <c r="AA15" s="4"/>
      <c r="AB15" s="85">
        <f t="shared" si="2"/>
        <v>330000</v>
      </c>
      <c r="AC15" s="85">
        <f t="shared" si="3"/>
        <v>330000</v>
      </c>
      <c r="AD15" s="85">
        <f t="shared" si="4"/>
        <v>0</v>
      </c>
      <c r="AE15" s="85">
        <f t="shared" si="5"/>
        <v>330000</v>
      </c>
    </row>
    <row r="16" spans="1:31">
      <c r="B16" s="8" t="str">
        <f>IF(AND($C$5&gt;='参考（削除不可）（入力例用）'!$E$3,$C$5&lt;='参考（削除不可）（入力例用）'!$F$3),"✓","")</f>
        <v>✓</v>
      </c>
      <c r="C16" s="9">
        <f t="shared" si="15"/>
        <v>45170</v>
      </c>
      <c r="D16" s="6" t="str">
        <f t="shared" si="16"/>
        <v>✓</v>
      </c>
      <c r="E16" s="16">
        <f t="shared" si="17"/>
        <v>1902000</v>
      </c>
      <c r="F16" s="16">
        <f t="shared" si="0"/>
        <v>330000</v>
      </c>
      <c r="G16" s="16">
        <f t="shared" ref="G16:G25" si="20">$G$14</f>
        <v>1500</v>
      </c>
      <c r="H16" s="7">
        <f t="shared" si="6"/>
        <v>0.75</v>
      </c>
      <c r="I16" s="20">
        <f t="shared" si="7"/>
        <v>93100</v>
      </c>
      <c r="J16" s="99"/>
      <c r="K16" s="109"/>
      <c r="L16" s="26" t="str">
        <f>IF(J16="✓",IFERROR(MAX(IF(M16&lt;=0,N16-O16,M16),0),"-"),"-")</f>
        <v>-</v>
      </c>
      <c r="M16" s="34" t="str">
        <f>IF(J16="✓",$M$14,"-")</f>
        <v>-</v>
      </c>
      <c r="N16" s="34" t="str">
        <f>IF(J16="✓",$N$14,"-")</f>
        <v>-</v>
      </c>
      <c r="O16" s="22" t="str">
        <f>IF(J16="✓",E16,"-")</f>
        <v>-</v>
      </c>
      <c r="P16" s="16">
        <f t="shared" si="9"/>
        <v>0</v>
      </c>
      <c r="Q16" s="16" t="str">
        <f t="shared" si="1"/>
        <v>-</v>
      </c>
      <c r="R16" s="16" t="str">
        <f t="shared" si="10"/>
        <v>-</v>
      </c>
      <c r="S16" s="7" t="str">
        <f t="shared" si="11"/>
        <v>-</v>
      </c>
      <c r="T16" s="16" t="str">
        <f t="shared" si="12"/>
        <v>-</v>
      </c>
      <c r="U16" s="16">
        <f t="shared" si="13"/>
        <v>93100</v>
      </c>
      <c r="W16" s="39" t="s">
        <v>70</v>
      </c>
      <c r="AA16" s="4"/>
      <c r="AB16" s="85">
        <f t="shared" si="2"/>
        <v>330000</v>
      </c>
      <c r="AC16" s="85">
        <f t="shared" si="3"/>
        <v>330000</v>
      </c>
      <c r="AD16" s="85">
        <f t="shared" si="4"/>
        <v>0</v>
      </c>
      <c r="AE16" s="85">
        <f t="shared" si="5"/>
        <v>330000</v>
      </c>
    </row>
    <row r="17" spans="2:31">
      <c r="B17" s="8" t="str">
        <f>IF(AND($C$5&gt;='参考（削除不可）（入力例用）'!$E$3,$C$5&lt;='参考（削除不可）（入力例用）'!$F$3),"✓","")</f>
        <v>✓</v>
      </c>
      <c r="C17" s="9">
        <f t="shared" si="15"/>
        <v>45200</v>
      </c>
      <c r="D17" s="6" t="str">
        <f t="shared" si="16"/>
        <v>✓</v>
      </c>
      <c r="E17" s="16">
        <f t="shared" si="17"/>
        <v>1902000</v>
      </c>
      <c r="F17" s="16">
        <f t="shared" si="0"/>
        <v>0</v>
      </c>
      <c r="G17" s="16">
        <f t="shared" si="20"/>
        <v>1500</v>
      </c>
      <c r="H17" s="7">
        <f t="shared" si="6"/>
        <v>0.75</v>
      </c>
      <c r="I17" s="20">
        <f t="shared" si="7"/>
        <v>112900</v>
      </c>
      <c r="J17" s="99" t="s">
        <v>2</v>
      </c>
      <c r="K17" s="109">
        <v>1300000</v>
      </c>
      <c r="L17" s="26">
        <f t="shared" ref="L17:L25" si="21">IF(J17="✓",IFERROR(MAX(IF(M17&lt;=0,N17-O17,M17),0),"-"),"-")</f>
        <v>800000</v>
      </c>
      <c r="M17" s="34">
        <f t="shared" ref="M17:M25" si="22">IF(J17="✓",$M$14,"-")</f>
        <v>800000</v>
      </c>
      <c r="N17" s="34">
        <f t="shared" ref="N17:N25" si="23">IF(J17="✓",$N$14,"-")</f>
        <v>0</v>
      </c>
      <c r="O17" s="22">
        <f t="shared" si="8"/>
        <v>1902000</v>
      </c>
      <c r="P17" s="16">
        <f t="shared" si="9"/>
        <v>500000</v>
      </c>
      <c r="Q17" s="16">
        <f t="shared" si="1"/>
        <v>0</v>
      </c>
      <c r="R17" s="16">
        <f t="shared" si="10"/>
        <v>1500</v>
      </c>
      <c r="S17" s="7">
        <f t="shared" si="11"/>
        <v>0.75</v>
      </c>
      <c r="T17" s="16">
        <f t="shared" si="12"/>
        <v>28800</v>
      </c>
      <c r="U17" s="16">
        <f t="shared" si="13"/>
        <v>28800</v>
      </c>
      <c r="W17" s="39" t="s">
        <v>70</v>
      </c>
      <c r="AA17" s="2"/>
      <c r="AB17" s="85">
        <f t="shared" si="2"/>
        <v>330000</v>
      </c>
      <c r="AC17" s="85">
        <f t="shared" si="3"/>
        <v>330000</v>
      </c>
      <c r="AD17" s="85">
        <f t="shared" si="4"/>
        <v>0</v>
      </c>
      <c r="AE17" s="85">
        <f t="shared" si="5"/>
        <v>330000</v>
      </c>
    </row>
    <row r="18" spans="2:31">
      <c r="B18" s="8" t="str">
        <f>IF(AND($C$5&gt;='参考（削除不可）（入力例用）'!$E$3,$C$5&lt;='参考（削除不可）（入力例用）'!$F$3),"✓","")</f>
        <v>✓</v>
      </c>
      <c r="C18" s="9">
        <f t="shared" si="15"/>
        <v>45231</v>
      </c>
      <c r="D18" s="6" t="str">
        <f t="shared" si="16"/>
        <v>✓</v>
      </c>
      <c r="E18" s="16">
        <f t="shared" si="17"/>
        <v>1902000</v>
      </c>
      <c r="F18" s="16">
        <f t="shared" si="0"/>
        <v>0</v>
      </c>
      <c r="G18" s="16">
        <f t="shared" si="20"/>
        <v>1500</v>
      </c>
      <c r="H18" s="7">
        <f t="shared" si="6"/>
        <v>0.75</v>
      </c>
      <c r="I18" s="20">
        <f t="shared" si="7"/>
        <v>112900</v>
      </c>
      <c r="J18" s="99" t="s">
        <v>2</v>
      </c>
      <c r="K18" s="109">
        <v>1300000</v>
      </c>
      <c r="L18" s="26">
        <f t="shared" si="21"/>
        <v>800000</v>
      </c>
      <c r="M18" s="34">
        <f t="shared" si="22"/>
        <v>800000</v>
      </c>
      <c r="N18" s="34">
        <f t="shared" si="23"/>
        <v>0</v>
      </c>
      <c r="O18" s="22">
        <f t="shared" si="8"/>
        <v>1902000</v>
      </c>
      <c r="P18" s="16">
        <f t="shared" si="9"/>
        <v>500000</v>
      </c>
      <c r="Q18" s="16">
        <f t="shared" si="1"/>
        <v>0</v>
      </c>
      <c r="R18" s="16">
        <f t="shared" si="10"/>
        <v>1500</v>
      </c>
      <c r="S18" s="7">
        <f t="shared" si="11"/>
        <v>0.75</v>
      </c>
      <c r="T18" s="16">
        <f t="shared" si="12"/>
        <v>28800</v>
      </c>
      <c r="U18" s="16">
        <f t="shared" si="13"/>
        <v>28800</v>
      </c>
      <c r="W18" s="39" t="s">
        <v>70</v>
      </c>
      <c r="AA18" s="2"/>
      <c r="AB18" s="85">
        <f t="shared" si="2"/>
        <v>330000</v>
      </c>
      <c r="AC18" s="85">
        <f t="shared" si="3"/>
        <v>330000</v>
      </c>
      <c r="AD18" s="85">
        <f t="shared" si="4"/>
        <v>0</v>
      </c>
      <c r="AE18" s="85">
        <f t="shared" si="5"/>
        <v>330000</v>
      </c>
    </row>
    <row r="19" spans="2:31">
      <c r="B19" s="8" t="str">
        <f>IF(AND($C$5&gt;='参考（削除不可）（入力例用）'!$E$3,$C$5&lt;='参考（削除不可）（入力例用）'!$F$3),"✓","")</f>
        <v>✓</v>
      </c>
      <c r="C19" s="9">
        <f t="shared" si="15"/>
        <v>45261</v>
      </c>
      <c r="D19" s="6" t="str">
        <f t="shared" si="16"/>
        <v>✓</v>
      </c>
      <c r="E19" s="16">
        <f t="shared" si="17"/>
        <v>1902000</v>
      </c>
      <c r="F19" s="16">
        <f t="shared" si="0"/>
        <v>0</v>
      </c>
      <c r="G19" s="16">
        <f t="shared" si="20"/>
        <v>1500</v>
      </c>
      <c r="H19" s="7">
        <f t="shared" si="6"/>
        <v>0.75</v>
      </c>
      <c r="I19" s="20">
        <f t="shared" si="7"/>
        <v>112900</v>
      </c>
      <c r="J19" s="99" t="s">
        <v>2</v>
      </c>
      <c r="K19" s="109">
        <v>1300000</v>
      </c>
      <c r="L19" s="26">
        <f t="shared" si="21"/>
        <v>800000</v>
      </c>
      <c r="M19" s="34">
        <f t="shared" si="22"/>
        <v>800000</v>
      </c>
      <c r="N19" s="34">
        <f t="shared" si="23"/>
        <v>0</v>
      </c>
      <c r="O19" s="22">
        <f t="shared" si="8"/>
        <v>1902000</v>
      </c>
      <c r="P19" s="16">
        <f t="shared" si="9"/>
        <v>500000</v>
      </c>
      <c r="Q19" s="16">
        <f t="shared" si="1"/>
        <v>0</v>
      </c>
      <c r="R19" s="16">
        <f t="shared" si="10"/>
        <v>1500</v>
      </c>
      <c r="S19" s="7">
        <f t="shared" si="11"/>
        <v>0.75</v>
      </c>
      <c r="T19" s="16">
        <f t="shared" si="12"/>
        <v>28800</v>
      </c>
      <c r="U19" s="16">
        <f t="shared" si="13"/>
        <v>28800</v>
      </c>
      <c r="W19" s="39" t="s">
        <v>70</v>
      </c>
      <c r="AA19" s="2"/>
      <c r="AB19" s="85">
        <f t="shared" si="2"/>
        <v>330000</v>
      </c>
      <c r="AC19" s="85">
        <f t="shared" si="3"/>
        <v>330000</v>
      </c>
      <c r="AD19" s="85">
        <f t="shared" si="4"/>
        <v>0</v>
      </c>
      <c r="AE19" s="85">
        <f t="shared" si="5"/>
        <v>330000</v>
      </c>
    </row>
    <row r="20" spans="2:31">
      <c r="B20" s="8" t="str">
        <f>IF(AND($C$5&gt;='参考（削除不可）（入力例用）'!$E$3,$C$5&lt;='参考（削除不可）（入力例用）'!$F$3),"✓","")</f>
        <v>✓</v>
      </c>
      <c r="C20" s="9">
        <f t="shared" si="15"/>
        <v>45292</v>
      </c>
      <c r="D20" s="6" t="str">
        <f t="shared" si="16"/>
        <v>✓</v>
      </c>
      <c r="E20" s="16">
        <f t="shared" si="17"/>
        <v>1902000</v>
      </c>
      <c r="F20" s="16">
        <f t="shared" si="0"/>
        <v>0</v>
      </c>
      <c r="G20" s="16">
        <f t="shared" si="20"/>
        <v>1500</v>
      </c>
      <c r="H20" s="7">
        <f t="shared" si="6"/>
        <v>0.75</v>
      </c>
      <c r="I20" s="20">
        <f t="shared" si="7"/>
        <v>112900</v>
      </c>
      <c r="J20" s="99" t="s">
        <v>2</v>
      </c>
      <c r="K20" s="109">
        <v>1500000</v>
      </c>
      <c r="L20" s="26">
        <f t="shared" si="21"/>
        <v>800000</v>
      </c>
      <c r="M20" s="34">
        <f t="shared" si="22"/>
        <v>800000</v>
      </c>
      <c r="N20" s="34">
        <f t="shared" si="23"/>
        <v>0</v>
      </c>
      <c r="O20" s="22">
        <f t="shared" si="8"/>
        <v>1902000</v>
      </c>
      <c r="P20" s="16">
        <f t="shared" si="9"/>
        <v>700000</v>
      </c>
      <c r="Q20" s="16">
        <f t="shared" si="1"/>
        <v>0</v>
      </c>
      <c r="R20" s="16">
        <f t="shared" si="10"/>
        <v>1500</v>
      </c>
      <c r="S20" s="7">
        <f t="shared" si="11"/>
        <v>0.75</v>
      </c>
      <c r="T20" s="16">
        <f t="shared" si="12"/>
        <v>40800</v>
      </c>
      <c r="U20" s="16">
        <f t="shared" si="13"/>
        <v>40800</v>
      </c>
      <c r="W20" s="39" t="s">
        <v>70</v>
      </c>
      <c r="AA20" s="2"/>
      <c r="AB20" s="85">
        <f t="shared" si="2"/>
        <v>330000</v>
      </c>
      <c r="AC20" s="85">
        <f t="shared" si="3"/>
        <v>330000</v>
      </c>
      <c r="AD20" s="85">
        <f t="shared" si="4"/>
        <v>0</v>
      </c>
      <c r="AE20" s="85">
        <f t="shared" si="5"/>
        <v>330000</v>
      </c>
    </row>
    <row r="21" spans="2:31">
      <c r="B21" s="8" t="str">
        <f>IF(AND($C$5&gt;='参考（削除不可）（入力例用）'!$E$3,$C$5&lt;='参考（削除不可）（入力例用）'!$F$3),"✓","")</f>
        <v>✓</v>
      </c>
      <c r="C21" s="9">
        <f t="shared" si="15"/>
        <v>45323</v>
      </c>
      <c r="D21" s="6" t="str">
        <f t="shared" si="16"/>
        <v>✓</v>
      </c>
      <c r="E21" s="16">
        <f t="shared" si="17"/>
        <v>1902000</v>
      </c>
      <c r="F21" s="16">
        <f t="shared" si="0"/>
        <v>0</v>
      </c>
      <c r="G21" s="16">
        <f t="shared" si="20"/>
        <v>1500</v>
      </c>
      <c r="H21" s="7">
        <f t="shared" si="6"/>
        <v>0.75</v>
      </c>
      <c r="I21" s="20">
        <f t="shared" si="7"/>
        <v>112900</v>
      </c>
      <c r="J21" s="99" t="s">
        <v>2</v>
      </c>
      <c r="K21" s="109">
        <v>1600000</v>
      </c>
      <c r="L21" s="26">
        <f t="shared" si="21"/>
        <v>800000</v>
      </c>
      <c r="M21" s="34">
        <f t="shared" si="22"/>
        <v>800000</v>
      </c>
      <c r="N21" s="34">
        <f t="shared" si="23"/>
        <v>0</v>
      </c>
      <c r="O21" s="22">
        <f t="shared" si="8"/>
        <v>1902000</v>
      </c>
      <c r="P21" s="16">
        <f t="shared" si="9"/>
        <v>800000</v>
      </c>
      <c r="Q21" s="16">
        <f t="shared" si="1"/>
        <v>0</v>
      </c>
      <c r="R21" s="16">
        <f t="shared" si="10"/>
        <v>1500</v>
      </c>
      <c r="S21" s="7">
        <f t="shared" si="11"/>
        <v>0.75</v>
      </c>
      <c r="T21" s="16">
        <f t="shared" si="12"/>
        <v>46800</v>
      </c>
      <c r="U21" s="16">
        <f t="shared" si="13"/>
        <v>46800</v>
      </c>
      <c r="W21" s="39" t="s">
        <v>70</v>
      </c>
      <c r="AA21" s="2"/>
      <c r="AB21" s="85">
        <f t="shared" si="2"/>
        <v>330000</v>
      </c>
      <c r="AC21" s="85">
        <f t="shared" si="3"/>
        <v>330000</v>
      </c>
      <c r="AD21" s="85">
        <f t="shared" si="4"/>
        <v>0</v>
      </c>
      <c r="AE21" s="85">
        <f t="shared" si="5"/>
        <v>330000</v>
      </c>
    </row>
    <row r="22" spans="2:31">
      <c r="B22" s="8" t="str">
        <f>IF(AND($C$5&gt;='参考（削除不可）（入力例用）'!$E$3,$C$5&lt;='参考（削除不可）（入力例用）'!$F$3),"✓","")</f>
        <v>✓</v>
      </c>
      <c r="C22" s="9">
        <f t="shared" si="15"/>
        <v>45352</v>
      </c>
      <c r="D22" s="6" t="str">
        <f t="shared" si="16"/>
        <v>✓</v>
      </c>
      <c r="E22" s="16">
        <f t="shared" si="17"/>
        <v>1902000</v>
      </c>
      <c r="F22" s="16">
        <f t="shared" si="0"/>
        <v>0</v>
      </c>
      <c r="G22" s="16">
        <f t="shared" si="20"/>
        <v>1500</v>
      </c>
      <c r="H22" s="7">
        <f t="shared" si="6"/>
        <v>0.75</v>
      </c>
      <c r="I22" s="20">
        <f t="shared" si="7"/>
        <v>112900</v>
      </c>
      <c r="J22" s="99" t="s">
        <v>2</v>
      </c>
      <c r="K22" s="109">
        <v>1700000</v>
      </c>
      <c r="L22" s="26">
        <f t="shared" si="21"/>
        <v>800000</v>
      </c>
      <c r="M22" s="34">
        <f t="shared" si="22"/>
        <v>800000</v>
      </c>
      <c r="N22" s="34">
        <f t="shared" si="23"/>
        <v>0</v>
      </c>
      <c r="O22" s="22">
        <f t="shared" si="8"/>
        <v>1902000</v>
      </c>
      <c r="P22" s="16">
        <f t="shared" si="9"/>
        <v>900000</v>
      </c>
      <c r="Q22" s="16">
        <f t="shared" si="1"/>
        <v>0</v>
      </c>
      <c r="R22" s="16">
        <f t="shared" si="10"/>
        <v>1500</v>
      </c>
      <c r="S22" s="7">
        <f t="shared" si="11"/>
        <v>0.75</v>
      </c>
      <c r="T22" s="16">
        <f t="shared" si="12"/>
        <v>52800</v>
      </c>
      <c r="U22" s="16">
        <f t="shared" si="13"/>
        <v>52800</v>
      </c>
      <c r="W22" s="39" t="s">
        <v>70</v>
      </c>
      <c r="AA22" s="2"/>
      <c r="AB22" s="85">
        <f t="shared" si="2"/>
        <v>330000</v>
      </c>
      <c r="AC22" s="85">
        <f t="shared" si="3"/>
        <v>330000</v>
      </c>
      <c r="AD22" s="85">
        <f t="shared" si="4"/>
        <v>0</v>
      </c>
      <c r="AE22" s="85">
        <f t="shared" si="5"/>
        <v>330000</v>
      </c>
    </row>
    <row r="23" spans="2:31">
      <c r="B23" s="8" t="str">
        <f>IF(AND($C$5&gt;='参考（削除不可）（入力例用）'!$E$3,$C$5&lt;='参考（削除不可）（入力例用）'!$F$3),"✓","")</f>
        <v>✓</v>
      </c>
      <c r="C23" s="9">
        <f t="shared" si="15"/>
        <v>45383</v>
      </c>
      <c r="D23" s="6" t="str">
        <f t="shared" si="16"/>
        <v>✓</v>
      </c>
      <c r="E23" s="16">
        <f t="shared" si="17"/>
        <v>1902000</v>
      </c>
      <c r="F23" s="16">
        <f t="shared" si="0"/>
        <v>0</v>
      </c>
      <c r="G23" s="16">
        <f t="shared" si="20"/>
        <v>1500</v>
      </c>
      <c r="H23" s="7">
        <f t="shared" si="6"/>
        <v>0.75</v>
      </c>
      <c r="I23" s="20">
        <f t="shared" si="7"/>
        <v>112900</v>
      </c>
      <c r="J23" s="99" t="s">
        <v>2</v>
      </c>
      <c r="K23" s="109">
        <v>1800000</v>
      </c>
      <c r="L23" s="26">
        <f t="shared" si="21"/>
        <v>800000</v>
      </c>
      <c r="M23" s="34">
        <f t="shared" si="22"/>
        <v>800000</v>
      </c>
      <c r="N23" s="34">
        <f t="shared" si="23"/>
        <v>0</v>
      </c>
      <c r="O23" s="22">
        <f t="shared" si="8"/>
        <v>1902000</v>
      </c>
      <c r="P23" s="16">
        <f t="shared" si="9"/>
        <v>1000000</v>
      </c>
      <c r="Q23" s="16">
        <f t="shared" si="1"/>
        <v>0</v>
      </c>
      <c r="R23" s="16">
        <f t="shared" si="10"/>
        <v>1500</v>
      </c>
      <c r="S23" s="7">
        <f t="shared" si="11"/>
        <v>0.75</v>
      </c>
      <c r="T23" s="16">
        <f t="shared" si="12"/>
        <v>58800</v>
      </c>
      <c r="U23" s="16">
        <f t="shared" si="13"/>
        <v>58800</v>
      </c>
      <c r="W23" s="39" t="s">
        <v>70</v>
      </c>
      <c r="AA23" s="2"/>
      <c r="AB23" s="85">
        <f t="shared" si="2"/>
        <v>330000</v>
      </c>
      <c r="AC23" s="85">
        <f t="shared" si="3"/>
        <v>330000</v>
      </c>
      <c r="AD23" s="85">
        <f t="shared" si="4"/>
        <v>0</v>
      </c>
      <c r="AE23" s="85">
        <f t="shared" si="5"/>
        <v>330000</v>
      </c>
    </row>
    <row r="24" spans="2:31">
      <c r="B24" s="8" t="str">
        <f>IF(AND($C$5&gt;='参考（削除不可）（入力例用）'!$E$3,$C$5&lt;='参考（削除不可）（入力例用）'!$F$3),"✓","")</f>
        <v>✓</v>
      </c>
      <c r="C24" s="9">
        <f t="shared" si="15"/>
        <v>45413</v>
      </c>
      <c r="D24" s="6" t="str">
        <f t="shared" si="16"/>
        <v>✓</v>
      </c>
      <c r="E24" s="16">
        <f t="shared" si="17"/>
        <v>1902000</v>
      </c>
      <c r="F24" s="16">
        <f t="shared" si="0"/>
        <v>0</v>
      </c>
      <c r="G24" s="16">
        <f t="shared" si="20"/>
        <v>1500</v>
      </c>
      <c r="H24" s="7">
        <f t="shared" si="6"/>
        <v>0.75</v>
      </c>
      <c r="I24" s="20">
        <f t="shared" si="7"/>
        <v>112900</v>
      </c>
      <c r="J24" s="99" t="s">
        <v>2</v>
      </c>
      <c r="K24" s="109">
        <v>1900000</v>
      </c>
      <c r="L24" s="26">
        <f t="shared" si="21"/>
        <v>800000</v>
      </c>
      <c r="M24" s="34">
        <f t="shared" si="22"/>
        <v>800000</v>
      </c>
      <c r="N24" s="34">
        <f t="shared" si="23"/>
        <v>0</v>
      </c>
      <c r="O24" s="22">
        <f t="shared" si="8"/>
        <v>1902000</v>
      </c>
      <c r="P24" s="16">
        <f t="shared" si="9"/>
        <v>1100000</v>
      </c>
      <c r="Q24" s="16">
        <f t="shared" si="1"/>
        <v>0</v>
      </c>
      <c r="R24" s="16">
        <f t="shared" si="10"/>
        <v>1500</v>
      </c>
      <c r="S24" s="7">
        <f t="shared" si="11"/>
        <v>0.75</v>
      </c>
      <c r="T24" s="16">
        <f t="shared" si="12"/>
        <v>64800</v>
      </c>
      <c r="U24" s="16">
        <f t="shared" si="13"/>
        <v>64800</v>
      </c>
      <c r="W24" s="39" t="s">
        <v>70</v>
      </c>
      <c r="AA24" s="2"/>
      <c r="AB24" s="85">
        <f t="shared" si="2"/>
        <v>330000</v>
      </c>
      <c r="AC24" s="85">
        <f t="shared" si="3"/>
        <v>330000</v>
      </c>
      <c r="AD24" s="85">
        <f t="shared" si="4"/>
        <v>0</v>
      </c>
      <c r="AE24" s="85">
        <f t="shared" si="5"/>
        <v>330000</v>
      </c>
    </row>
    <row r="25" spans="2:31" ht="18.600000000000001" thickBot="1">
      <c r="B25" s="8" t="str">
        <f>IF(AND($C$5&gt;='参考（削除不可）（入力例用）'!$E$3,$C$5&lt;='参考（削除不可）（入力例用）'!$F$3),"✓","")</f>
        <v>✓</v>
      </c>
      <c r="C25" s="9">
        <f t="shared" si="15"/>
        <v>45444</v>
      </c>
      <c r="D25" s="6" t="str">
        <f t="shared" si="16"/>
        <v>✓</v>
      </c>
      <c r="E25" s="16">
        <f t="shared" si="17"/>
        <v>1902000</v>
      </c>
      <c r="F25" s="16">
        <f t="shared" si="0"/>
        <v>0</v>
      </c>
      <c r="G25" s="16">
        <f t="shared" si="20"/>
        <v>1500</v>
      </c>
      <c r="H25" s="7">
        <f t="shared" si="6"/>
        <v>0.75</v>
      </c>
      <c r="I25" s="20">
        <f t="shared" si="7"/>
        <v>112900</v>
      </c>
      <c r="J25" s="100" t="s">
        <v>2</v>
      </c>
      <c r="K25" s="110">
        <v>2000000</v>
      </c>
      <c r="L25" s="26">
        <f t="shared" si="21"/>
        <v>800000</v>
      </c>
      <c r="M25" s="34">
        <f t="shared" si="22"/>
        <v>800000</v>
      </c>
      <c r="N25" s="34">
        <f t="shared" si="23"/>
        <v>0</v>
      </c>
      <c r="O25" s="22">
        <f t="shared" si="8"/>
        <v>1902000</v>
      </c>
      <c r="P25" s="16">
        <f t="shared" si="9"/>
        <v>1200000</v>
      </c>
      <c r="Q25" s="16">
        <f t="shared" si="1"/>
        <v>0</v>
      </c>
      <c r="R25" s="16">
        <f t="shared" si="10"/>
        <v>1500</v>
      </c>
      <c r="S25" s="7">
        <f t="shared" si="11"/>
        <v>0.75</v>
      </c>
      <c r="T25" s="16">
        <f t="shared" si="12"/>
        <v>70800</v>
      </c>
      <c r="U25" s="16">
        <f t="shared" si="13"/>
        <v>70800</v>
      </c>
      <c r="W25" s="39" t="s">
        <v>70</v>
      </c>
      <c r="AA25" s="2"/>
      <c r="AB25" s="85">
        <f t="shared" si="2"/>
        <v>330000</v>
      </c>
      <c r="AC25" s="85">
        <f t="shared" si="3"/>
        <v>330000</v>
      </c>
      <c r="AD25" s="85">
        <f t="shared" si="4"/>
        <v>0</v>
      </c>
      <c r="AE25" s="85">
        <f t="shared" si="5"/>
        <v>330000</v>
      </c>
    </row>
    <row r="26" spans="2:31" ht="18.600000000000001" thickTop="1"/>
    <row r="27" spans="2:31" ht="18" customHeight="1" thickBot="1">
      <c r="B27" s="128" t="s">
        <v>48</v>
      </c>
      <c r="C27" s="131" t="s">
        <v>60</v>
      </c>
      <c r="D27" s="124" t="s">
        <v>45</v>
      </c>
      <c r="E27" s="134" t="s">
        <v>78</v>
      </c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W27" s="140" t="s">
        <v>82</v>
      </c>
      <c r="X27" s="141"/>
    </row>
    <row r="28" spans="2:31" ht="18.600000000000001" thickTop="1">
      <c r="B28" s="129"/>
      <c r="C28" s="132"/>
      <c r="D28" s="125"/>
      <c r="E28" s="142" t="s">
        <v>39</v>
      </c>
      <c r="F28" s="143"/>
      <c r="G28" s="143"/>
      <c r="H28" s="143"/>
      <c r="I28" s="144"/>
      <c r="J28" s="142" t="s">
        <v>40</v>
      </c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38" t="s">
        <v>49</v>
      </c>
      <c r="W28" s="145" t="s">
        <v>51</v>
      </c>
      <c r="X28" s="146" t="s">
        <v>50</v>
      </c>
      <c r="AA28" s="2"/>
      <c r="AB28" s="17" t="s">
        <v>66</v>
      </c>
      <c r="AC28" s="17" t="s">
        <v>67</v>
      </c>
      <c r="AD28" s="17" t="s">
        <v>68</v>
      </c>
      <c r="AE28" s="17" t="s">
        <v>69</v>
      </c>
    </row>
    <row r="29" spans="2:31" ht="21" customHeight="1">
      <c r="B29" s="129"/>
      <c r="C29" s="132"/>
      <c r="D29" s="125"/>
      <c r="E29" s="124" t="s">
        <v>43</v>
      </c>
      <c r="F29" s="124" t="s">
        <v>59</v>
      </c>
      <c r="G29" s="124" t="s">
        <v>42</v>
      </c>
      <c r="H29" s="124" t="s">
        <v>46</v>
      </c>
      <c r="I29" s="124" t="s">
        <v>61</v>
      </c>
      <c r="J29" s="124" t="s">
        <v>47</v>
      </c>
      <c r="K29" s="124" t="s">
        <v>37</v>
      </c>
      <c r="L29" s="127" t="s">
        <v>38</v>
      </c>
      <c r="M29" s="10"/>
      <c r="N29" s="10"/>
      <c r="O29" s="11"/>
      <c r="P29" s="124" t="s">
        <v>44</v>
      </c>
      <c r="Q29" s="124" t="s">
        <v>59</v>
      </c>
      <c r="R29" s="124" t="s">
        <v>41</v>
      </c>
      <c r="S29" s="124" t="s">
        <v>46</v>
      </c>
      <c r="T29" s="124" t="s">
        <v>62</v>
      </c>
      <c r="U29" s="138"/>
      <c r="W29" s="145"/>
      <c r="X29" s="147"/>
      <c r="AA29" s="38" t="s">
        <v>64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0"/>
      <c r="C30" s="133"/>
      <c r="D30" s="125"/>
      <c r="E30" s="125"/>
      <c r="F30" s="126"/>
      <c r="G30" s="125"/>
      <c r="H30" s="126"/>
      <c r="I30" s="126"/>
      <c r="J30" s="125"/>
      <c r="K30" s="125"/>
      <c r="L30" s="126"/>
      <c r="M30" s="18" t="s">
        <v>72</v>
      </c>
      <c r="N30" s="18" t="s">
        <v>74</v>
      </c>
      <c r="O30" s="5" t="s">
        <v>76</v>
      </c>
      <c r="P30" s="126"/>
      <c r="Q30" s="126"/>
      <c r="R30" s="126"/>
      <c r="S30" s="126"/>
      <c r="T30" s="126"/>
      <c r="U30" s="138"/>
      <c r="W30" s="145"/>
      <c r="X30" s="147"/>
      <c r="AA30" s="38" t="s">
        <v>65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IF(AND($C$5&gt;='参考（削除不可）（入力例用）'!$C$3,$C$5&lt;='参考（削除不可）（入力例用）'!$D$3),"✓","")</f>
        <v/>
      </c>
      <c r="C31" s="23">
        <f>DATE($C$3,4,1)</f>
        <v>45017</v>
      </c>
      <c r="D31" s="111" t="s">
        <v>36</v>
      </c>
      <c r="E31" s="102">
        <v>1803000</v>
      </c>
      <c r="F31" s="24">
        <f t="shared" ref="F31:F45" si="24">IF($B31="✓",IF($J11="✓",IF($J31="✓",0,$AD31),IF($J31="✓",0,$AB31)),0)</f>
        <v>0</v>
      </c>
      <c r="G31" s="94">
        <v>1500</v>
      </c>
      <c r="H31" s="25">
        <f t="shared" ref="H31:H45" si="25">IF(D31="✓",3/4,1)</f>
        <v>0.75</v>
      </c>
      <c r="I31" s="19">
        <f t="shared" ref="I31:I45" si="26">MAX(ROUNDDOWN(((E31-F31)*0.06-G31*H31),-2),0)</f>
        <v>107000</v>
      </c>
      <c r="J31" s="95"/>
      <c r="K31" s="105"/>
      <c r="L31" s="24" t="str">
        <f t="shared" ref="L31:L45" si="27">IF(J31="✓",IFERROR(MAX(IF(M31&lt;=0,N31-O31,M31),0),"-"),"-")</f>
        <v>-</v>
      </c>
      <c r="M31" s="101"/>
      <c r="N31" s="102"/>
      <c r="O31" s="21" t="str">
        <f>IF(J31="✓",E31,"-")</f>
        <v>-</v>
      </c>
      <c r="P31" s="15">
        <f t="shared" ref="P31:P45" si="28">IF(J31="✓",MAX(K31-L31,0),0)</f>
        <v>0</v>
      </c>
      <c r="Q31" s="15" t="str">
        <f t="shared" ref="Q31:Q45" si="29">IF(J31="✓",IF($B11="✓",IF($J11="✓",IF($J31="✓",$AE31,0),IF($J51="✓",$AC31,0)),0),"-")</f>
        <v>-</v>
      </c>
      <c r="R31" s="15" t="str">
        <f t="shared" ref="R31:R45" si="30">IF(J31="✓",G31,"-")</f>
        <v>-</v>
      </c>
      <c r="S31" s="14" t="str">
        <f t="shared" ref="S31:S45" si="31">IF(J31="✓",IF(D31="✓",3/4,1),"-")</f>
        <v>-</v>
      </c>
      <c r="T31" s="15" t="str">
        <f>IF(J31="✓",MAX(ROUNDDOWN(((P31-Q31)*0.06-R31*S31),-2),0),"-")</f>
        <v>-</v>
      </c>
      <c r="U31" s="15">
        <f t="shared" ref="U31:U45" si="32">IF(J31="✓",T31,I31)</f>
        <v>107000</v>
      </c>
      <c r="V31" s="46"/>
      <c r="W31" s="19">
        <f>SUM(I11,I31)</f>
        <v>213900</v>
      </c>
      <c r="X31" s="47">
        <f>SUM(U11,U31)</f>
        <v>213900</v>
      </c>
      <c r="Y31" s="80"/>
      <c r="Z31" s="80"/>
      <c r="AA31" s="2"/>
      <c r="AB31" s="85">
        <f>IF($B31="✓",IF($E11&gt;=$E31,0,330000),0)</f>
        <v>0</v>
      </c>
      <c r="AC31" s="85">
        <f>IF($B31="✓",IF($E11&gt;=$P31,0,330000),0)</f>
        <v>0</v>
      </c>
      <c r="AD31" s="85">
        <f>IF($B31="✓",IF($P11&gt;=$E31,0,330000),0)</f>
        <v>0</v>
      </c>
      <c r="AE31" s="85">
        <f>IF($B31="✓",IF($P11&gt;=$P31,0,330000),0)</f>
        <v>0</v>
      </c>
    </row>
    <row r="32" spans="2:31" ht="18.600000000000001" thickTop="1">
      <c r="B32" s="12" t="str">
        <f>IF(AND($C$5&gt;='参考（削除不可）（入力例用）'!$C$3,$C$5&lt;='参考（削除不可）（入力例用）'!$D$3),"✓","")</f>
        <v/>
      </c>
      <c r="C32" s="13">
        <f>EDATE(C31,1)</f>
        <v>45047</v>
      </c>
      <c r="D32" s="29" t="str">
        <f>IF($D$31="✓",$D$31,"")</f>
        <v>✓</v>
      </c>
      <c r="E32" s="30">
        <f>$E$31</f>
        <v>1803000</v>
      </c>
      <c r="F32" s="15">
        <f t="shared" si="24"/>
        <v>0</v>
      </c>
      <c r="G32" s="30">
        <f>$G$31</f>
        <v>1500</v>
      </c>
      <c r="H32" s="14">
        <f t="shared" si="25"/>
        <v>0.75</v>
      </c>
      <c r="I32" s="19">
        <f t="shared" si="26"/>
        <v>107000</v>
      </c>
      <c r="J32" s="96"/>
      <c r="K32" s="106"/>
      <c r="L32" s="24" t="str">
        <f t="shared" si="27"/>
        <v>-</v>
      </c>
      <c r="M32" s="35" t="str">
        <f>IF(J32="✓",$M$31,"-")</f>
        <v>-</v>
      </c>
      <c r="N32" s="35" t="str">
        <f>IF(J32="✓",$N$31,"-")</f>
        <v>-</v>
      </c>
      <c r="O32" s="21" t="str">
        <f t="shared" ref="O32:O45" si="33">IF(J32="✓",E32,"-")</f>
        <v>-</v>
      </c>
      <c r="P32" s="15">
        <f t="shared" si="28"/>
        <v>0</v>
      </c>
      <c r="Q32" s="15" t="str">
        <f t="shared" si="29"/>
        <v>-</v>
      </c>
      <c r="R32" s="15" t="str">
        <f t="shared" si="30"/>
        <v>-</v>
      </c>
      <c r="S32" s="14" t="str">
        <f t="shared" si="31"/>
        <v>-</v>
      </c>
      <c r="T32" s="15" t="str">
        <f t="shared" ref="T32:T45" si="34">IF(J32="✓",MAX(ROUNDDOWN(((P32-Q32)*0.06-R32*S32),-2),0),"-")</f>
        <v>-</v>
      </c>
      <c r="U32" s="15">
        <f t="shared" si="32"/>
        <v>107000</v>
      </c>
      <c r="V32" s="46"/>
      <c r="W32" s="19">
        <f t="shared" ref="W32:W45" si="35">SUM(I12,I32)</f>
        <v>213900</v>
      </c>
      <c r="X32" s="47">
        <f t="shared" ref="X32:X45" si="36">SUM(U12,U32)</f>
        <v>213900</v>
      </c>
      <c r="Y32" s="80" t="str">
        <f>IF(Y33="←収入回復届出","←最終支給月",IF(X31&lt;154500,IF(X32&gt;=154500,"←収入回復届出",""),""))</f>
        <v/>
      </c>
      <c r="Z32" s="80"/>
      <c r="AA32" s="2"/>
      <c r="AB32" s="85">
        <f>IF($B32="✓",IF($E12&gt;=$E32,0,330000),0)</f>
        <v>0</v>
      </c>
      <c r="AC32" s="85">
        <f t="shared" ref="AC32:AC45" si="37">IF($B32="✓",IF($E12&gt;=$P32,0,330000),0)</f>
        <v>0</v>
      </c>
      <c r="AD32" s="85">
        <f t="shared" ref="AD32:AD45" si="38">IF($B32="✓",IF($P12&gt;=$E32,0,330000),0)</f>
        <v>0</v>
      </c>
      <c r="AE32" s="85">
        <f t="shared" ref="AE32:AE45" si="39">IF($B32="✓",IF($P12&gt;=$P32,0,330000),0)</f>
        <v>0</v>
      </c>
    </row>
    <row r="33" spans="1:31" ht="18.600000000000001" thickBot="1">
      <c r="A33" s="84"/>
      <c r="B33" s="51" t="str">
        <f>IF(AND($C$5&gt;='参考（削除不可）（入力例用）'!$C$3,$C$5&lt;='参考（削除不可）（入力例用）'!$D$3),"✓","")</f>
        <v/>
      </c>
      <c r="C33" s="52">
        <f>EDATE(C32,1)</f>
        <v>45078</v>
      </c>
      <c r="D33" s="28" t="str">
        <f>IF($D$31="✓",$D$31,"")</f>
        <v>✓</v>
      </c>
      <c r="E33" s="27">
        <f>$E$31</f>
        <v>1803000</v>
      </c>
      <c r="F33" s="53">
        <f t="shared" si="24"/>
        <v>0</v>
      </c>
      <c r="G33" s="27">
        <f>$G$31</f>
        <v>1500</v>
      </c>
      <c r="H33" s="54">
        <f t="shared" si="25"/>
        <v>0.75</v>
      </c>
      <c r="I33" s="55">
        <f t="shared" si="26"/>
        <v>107000</v>
      </c>
      <c r="J33" s="97"/>
      <c r="K33" s="107"/>
      <c r="L33" s="56" t="str">
        <f t="shared" si="27"/>
        <v>-</v>
      </c>
      <c r="M33" s="36" t="str">
        <f>IF(J33="✓",$M$31,"-")</f>
        <v>-</v>
      </c>
      <c r="N33" s="36" t="str">
        <f>IF(J33="✓",$N$31,"-")</f>
        <v>-</v>
      </c>
      <c r="O33" s="57" t="str">
        <f t="shared" si="33"/>
        <v>-</v>
      </c>
      <c r="P33" s="53">
        <f t="shared" si="28"/>
        <v>0</v>
      </c>
      <c r="Q33" s="53" t="str">
        <f t="shared" si="29"/>
        <v>-</v>
      </c>
      <c r="R33" s="53" t="str">
        <f t="shared" si="30"/>
        <v>-</v>
      </c>
      <c r="S33" s="54" t="str">
        <f t="shared" si="31"/>
        <v>-</v>
      </c>
      <c r="T33" s="53" t="str">
        <f t="shared" si="34"/>
        <v>-</v>
      </c>
      <c r="U33" s="53">
        <f t="shared" si="32"/>
        <v>107000</v>
      </c>
      <c r="V33" s="70"/>
      <c r="W33" s="55">
        <f t="shared" si="35"/>
        <v>213900</v>
      </c>
      <c r="X33" s="71">
        <f t="shared" si="36"/>
        <v>213900</v>
      </c>
      <c r="Y33" s="81" t="str">
        <f t="shared" ref="Y33:Y44" si="40">IF(Y34="←収入回復届出","←最終支給月",IF(X32&lt;154500,IF(X33&gt;=154500,"←収入回復届出",""),""))</f>
        <v/>
      </c>
      <c r="Z33" s="76"/>
      <c r="AA33" s="2"/>
      <c r="AB33" s="85">
        <f>IF($B33="✓",IF($E13&gt;=$E33,0,330000),0)</f>
        <v>0</v>
      </c>
      <c r="AC33" s="85">
        <f t="shared" si="37"/>
        <v>0</v>
      </c>
      <c r="AD33" s="85">
        <f t="shared" si="38"/>
        <v>0</v>
      </c>
      <c r="AE33" s="85">
        <f t="shared" si="39"/>
        <v>0</v>
      </c>
    </row>
    <row r="34" spans="1:31" ht="19.2" thickTop="1" thickBot="1">
      <c r="A34" s="68"/>
      <c r="B34" s="60" t="str">
        <f>IF(AND($C$5&gt;='参考（削除不可）（入力例用）'!$E$3,$C$5&lt;='参考（削除不可）（入力例用）'!$F$3),"✓","")</f>
        <v>✓</v>
      </c>
      <c r="C34" s="61">
        <f>EDATE(C33,1)</f>
        <v>45108</v>
      </c>
      <c r="D34" s="112" t="s">
        <v>36</v>
      </c>
      <c r="E34" s="104">
        <v>1901000</v>
      </c>
      <c r="F34" s="62">
        <f t="shared" si="24"/>
        <v>0</v>
      </c>
      <c r="G34" s="93">
        <v>1500</v>
      </c>
      <c r="H34" s="63">
        <f t="shared" si="25"/>
        <v>0.75</v>
      </c>
      <c r="I34" s="64">
        <f t="shared" si="26"/>
        <v>112900</v>
      </c>
      <c r="J34" s="98"/>
      <c r="K34" s="108"/>
      <c r="L34" s="62" t="str">
        <f t="shared" si="27"/>
        <v>-</v>
      </c>
      <c r="M34" s="103"/>
      <c r="N34" s="104"/>
      <c r="O34" s="65" t="str">
        <f t="shared" si="33"/>
        <v>-</v>
      </c>
      <c r="P34" s="66">
        <f t="shared" si="28"/>
        <v>0</v>
      </c>
      <c r="Q34" s="66" t="str">
        <f t="shared" si="29"/>
        <v>-</v>
      </c>
      <c r="R34" s="66" t="str">
        <f>IF(J34="✓",G34,"-")</f>
        <v>-</v>
      </c>
      <c r="S34" s="67" t="str">
        <f t="shared" si="31"/>
        <v>-</v>
      </c>
      <c r="T34" s="66" t="str">
        <f t="shared" si="34"/>
        <v>-</v>
      </c>
      <c r="U34" s="66">
        <f t="shared" si="32"/>
        <v>112900</v>
      </c>
      <c r="V34" s="72"/>
      <c r="W34" s="64">
        <f t="shared" si="35"/>
        <v>206000</v>
      </c>
      <c r="X34" s="73">
        <f t="shared" si="36"/>
        <v>206000</v>
      </c>
      <c r="Y34" s="82" t="str">
        <f t="shared" si="40"/>
        <v/>
      </c>
      <c r="Z34" s="77"/>
      <c r="AA34" s="2"/>
      <c r="AB34" s="85">
        <f>IF($B34="✓",IF($E14&gt;=$E34,0,330000),0)</f>
        <v>0</v>
      </c>
      <c r="AC34" s="85">
        <f t="shared" si="37"/>
        <v>0</v>
      </c>
      <c r="AD34" s="85">
        <f t="shared" si="38"/>
        <v>330000</v>
      </c>
      <c r="AE34" s="85">
        <f t="shared" si="39"/>
        <v>0</v>
      </c>
    </row>
    <row r="35" spans="1:31" ht="18.600000000000001" thickTop="1">
      <c r="B35" s="8" t="str">
        <f>IF(AND($C$5&gt;='参考（削除不可）（入力例用）'!$E$3,$C$5&lt;='参考（削除不可）（入力例用）'!$F$3),"✓","")</f>
        <v>✓</v>
      </c>
      <c r="C35" s="9">
        <f t="shared" ref="C35:C45" si="41">EDATE(C34,1)</f>
        <v>45139</v>
      </c>
      <c r="D35" s="32" t="str">
        <f t="shared" ref="D35:D45" si="42">IF($D$34="✓",$D$34,"")</f>
        <v>✓</v>
      </c>
      <c r="E35" s="31">
        <f t="shared" ref="E35:E45" si="43">$E$34</f>
        <v>1901000</v>
      </c>
      <c r="F35" s="16">
        <f t="shared" si="24"/>
        <v>0</v>
      </c>
      <c r="G35" s="31">
        <f t="shared" ref="G35:G45" si="44">$G$34</f>
        <v>1500</v>
      </c>
      <c r="H35" s="7">
        <f t="shared" si="25"/>
        <v>0.75</v>
      </c>
      <c r="I35" s="20">
        <f t="shared" si="26"/>
        <v>112900</v>
      </c>
      <c r="J35" s="99"/>
      <c r="K35" s="109"/>
      <c r="L35" s="26" t="str">
        <f t="shared" si="27"/>
        <v>-</v>
      </c>
      <c r="M35" s="34" t="str">
        <f>IF(J35="✓",$M$34,"-")</f>
        <v>-</v>
      </c>
      <c r="N35" s="34" t="str">
        <f t="shared" ref="N35:N45" si="45">IF(J35="✓",$N$34,"-")</f>
        <v>-</v>
      </c>
      <c r="O35" s="22" t="str">
        <f t="shared" si="33"/>
        <v>-</v>
      </c>
      <c r="P35" s="16">
        <f t="shared" si="28"/>
        <v>0</v>
      </c>
      <c r="Q35" s="16" t="str">
        <f t="shared" si="29"/>
        <v>-</v>
      </c>
      <c r="R35" s="16" t="str">
        <f t="shared" si="30"/>
        <v>-</v>
      </c>
      <c r="S35" s="7" t="str">
        <f t="shared" si="31"/>
        <v>-</v>
      </c>
      <c r="T35" s="16" t="str">
        <f t="shared" si="34"/>
        <v>-</v>
      </c>
      <c r="U35" s="16">
        <f>IF(J35="✓",T35,I35)</f>
        <v>112900</v>
      </c>
      <c r="V35" s="48"/>
      <c r="W35" s="20">
        <f t="shared" si="35"/>
        <v>206000</v>
      </c>
      <c r="X35" s="49">
        <f>SUM(U15,U35)</f>
        <v>206000</v>
      </c>
      <c r="Y35" s="83" t="str">
        <f t="shared" si="40"/>
        <v/>
      </c>
      <c r="Z35" s="83"/>
      <c r="AA35" s="2"/>
      <c r="AB35" s="85">
        <f>IF($B35="✓",IF($E15&gt;=$E35,0,330000),0)</f>
        <v>0</v>
      </c>
      <c r="AC35" s="85">
        <f t="shared" si="37"/>
        <v>0</v>
      </c>
      <c r="AD35" s="85">
        <f t="shared" si="38"/>
        <v>330000</v>
      </c>
      <c r="AE35" s="85">
        <f t="shared" si="39"/>
        <v>0</v>
      </c>
    </row>
    <row r="36" spans="1:31">
      <c r="B36" s="8" t="str">
        <f>IF(AND($C$5&gt;='参考（削除不可）（入力例用）'!$E$3,$C$5&lt;='参考（削除不可）（入力例用）'!$F$3),"✓","")</f>
        <v>✓</v>
      </c>
      <c r="C36" s="9">
        <f t="shared" si="41"/>
        <v>45170</v>
      </c>
      <c r="D36" s="6" t="str">
        <f t="shared" si="42"/>
        <v>✓</v>
      </c>
      <c r="E36" s="16">
        <f t="shared" si="43"/>
        <v>1901000</v>
      </c>
      <c r="F36" s="16">
        <f t="shared" si="24"/>
        <v>0</v>
      </c>
      <c r="G36" s="16">
        <f t="shared" si="44"/>
        <v>1500</v>
      </c>
      <c r="H36" s="7">
        <f t="shared" si="25"/>
        <v>0.75</v>
      </c>
      <c r="I36" s="20">
        <f t="shared" si="26"/>
        <v>112900</v>
      </c>
      <c r="J36" s="99"/>
      <c r="K36" s="109"/>
      <c r="L36" s="26" t="str">
        <f t="shared" si="27"/>
        <v>-</v>
      </c>
      <c r="M36" s="34" t="str">
        <f t="shared" ref="M36:M45" si="46">IF(J36="✓",$M$34,"-")</f>
        <v>-</v>
      </c>
      <c r="N36" s="34" t="str">
        <f t="shared" si="45"/>
        <v>-</v>
      </c>
      <c r="O36" s="22" t="str">
        <f t="shared" si="33"/>
        <v>-</v>
      </c>
      <c r="P36" s="16">
        <f>IF(J36="✓",MAX(K36-L36,0),0)</f>
        <v>0</v>
      </c>
      <c r="Q36" s="16" t="str">
        <f t="shared" si="29"/>
        <v>-</v>
      </c>
      <c r="R36" s="16" t="str">
        <f t="shared" si="30"/>
        <v>-</v>
      </c>
      <c r="S36" s="7" t="str">
        <f t="shared" si="31"/>
        <v>-</v>
      </c>
      <c r="T36" s="16" t="str">
        <f t="shared" si="34"/>
        <v>-</v>
      </c>
      <c r="U36" s="16">
        <f t="shared" si="32"/>
        <v>112900</v>
      </c>
      <c r="V36" s="48"/>
      <c r="W36" s="20">
        <f t="shared" si="35"/>
        <v>206000</v>
      </c>
      <c r="X36" s="49">
        <f t="shared" si="36"/>
        <v>206000</v>
      </c>
      <c r="Y36" s="83" t="str">
        <f t="shared" si="40"/>
        <v/>
      </c>
      <c r="Z36" s="83"/>
      <c r="AA36" s="2"/>
      <c r="AB36" s="85">
        <f t="shared" ref="AB36:AB45" si="47">IF($B36="✓",IF($E16&gt;=$E36,0,330000),0)</f>
        <v>0</v>
      </c>
      <c r="AC36" s="85">
        <f t="shared" si="37"/>
        <v>0</v>
      </c>
      <c r="AD36" s="85">
        <f t="shared" si="38"/>
        <v>330000</v>
      </c>
      <c r="AE36" s="85">
        <f t="shared" si="39"/>
        <v>0</v>
      </c>
    </row>
    <row r="37" spans="1:31">
      <c r="B37" s="8" t="str">
        <f>IF(AND($C$5&gt;='参考（削除不可）（入力例用）'!$E$3,$C$5&lt;='参考（削除不可）（入力例用）'!$F$3),"✓","")</f>
        <v>✓</v>
      </c>
      <c r="C37" s="9">
        <f t="shared" si="41"/>
        <v>45200</v>
      </c>
      <c r="D37" s="6" t="str">
        <f t="shared" si="42"/>
        <v>✓</v>
      </c>
      <c r="E37" s="16">
        <f t="shared" si="43"/>
        <v>1901000</v>
      </c>
      <c r="F37" s="16">
        <f t="shared" si="24"/>
        <v>330000</v>
      </c>
      <c r="G37" s="16">
        <f t="shared" si="44"/>
        <v>1500</v>
      </c>
      <c r="H37" s="7">
        <f t="shared" si="25"/>
        <v>0.75</v>
      </c>
      <c r="I37" s="20">
        <f t="shared" si="26"/>
        <v>93100</v>
      </c>
      <c r="J37" s="99"/>
      <c r="K37" s="109"/>
      <c r="L37" s="26" t="str">
        <f t="shared" si="27"/>
        <v>-</v>
      </c>
      <c r="M37" s="34" t="str">
        <f>IF(J37="✓",$M$34,"-")</f>
        <v>-</v>
      </c>
      <c r="N37" s="34" t="str">
        <f t="shared" si="45"/>
        <v>-</v>
      </c>
      <c r="O37" s="22" t="str">
        <f t="shared" si="33"/>
        <v>-</v>
      </c>
      <c r="P37" s="16">
        <f>IF(J37="✓",MAX(K37-L37,0),0)</f>
        <v>0</v>
      </c>
      <c r="Q37" s="16" t="str">
        <f t="shared" si="29"/>
        <v>-</v>
      </c>
      <c r="R37" s="16" t="str">
        <f t="shared" si="30"/>
        <v>-</v>
      </c>
      <c r="S37" s="7" t="str">
        <f t="shared" si="31"/>
        <v>-</v>
      </c>
      <c r="T37" s="16" t="str">
        <f t="shared" si="34"/>
        <v>-</v>
      </c>
      <c r="U37" s="16">
        <f t="shared" si="32"/>
        <v>93100</v>
      </c>
      <c r="V37" s="48"/>
      <c r="W37" s="20">
        <f>SUM(I17,I37)</f>
        <v>206000</v>
      </c>
      <c r="X37" s="49">
        <f t="shared" si="36"/>
        <v>121900</v>
      </c>
      <c r="Y37" s="83" t="str">
        <f t="shared" si="40"/>
        <v/>
      </c>
      <c r="Z37" s="83"/>
      <c r="AA37" s="2"/>
      <c r="AB37" s="85">
        <f t="shared" si="47"/>
        <v>0</v>
      </c>
      <c r="AC37" s="85">
        <f t="shared" si="37"/>
        <v>0</v>
      </c>
      <c r="AD37" s="85">
        <f t="shared" si="38"/>
        <v>330000</v>
      </c>
      <c r="AE37" s="85">
        <f t="shared" si="39"/>
        <v>0</v>
      </c>
    </row>
    <row r="38" spans="1:31">
      <c r="B38" s="8" t="str">
        <f>IF(AND($C$5&gt;='参考（削除不可）（入力例用）'!$E$3,$C$5&lt;='参考（削除不可）（入力例用）'!$F$3),"✓","")</f>
        <v>✓</v>
      </c>
      <c r="C38" s="9">
        <f t="shared" si="41"/>
        <v>45231</v>
      </c>
      <c r="D38" s="6" t="str">
        <f t="shared" si="42"/>
        <v>✓</v>
      </c>
      <c r="E38" s="16">
        <f t="shared" si="43"/>
        <v>1901000</v>
      </c>
      <c r="F38" s="16">
        <f t="shared" si="24"/>
        <v>330000</v>
      </c>
      <c r="G38" s="16">
        <f t="shared" si="44"/>
        <v>1500</v>
      </c>
      <c r="H38" s="7">
        <f t="shared" si="25"/>
        <v>0.75</v>
      </c>
      <c r="I38" s="20">
        <f t="shared" si="26"/>
        <v>93100</v>
      </c>
      <c r="J38" s="99"/>
      <c r="K38" s="109"/>
      <c r="L38" s="26" t="str">
        <f t="shared" si="27"/>
        <v>-</v>
      </c>
      <c r="M38" s="34" t="str">
        <f t="shared" si="46"/>
        <v>-</v>
      </c>
      <c r="N38" s="34" t="str">
        <f t="shared" si="45"/>
        <v>-</v>
      </c>
      <c r="O38" s="22" t="str">
        <f t="shared" si="33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4"/>
        <v>-</v>
      </c>
      <c r="U38" s="16">
        <f t="shared" si="32"/>
        <v>93100</v>
      </c>
      <c r="V38" s="48"/>
      <c r="W38" s="20">
        <f t="shared" si="35"/>
        <v>206000</v>
      </c>
      <c r="X38" s="49">
        <f t="shared" si="36"/>
        <v>121900</v>
      </c>
      <c r="Y38" s="83" t="str">
        <f t="shared" si="40"/>
        <v/>
      </c>
      <c r="Z38" s="83"/>
      <c r="AA38" s="2"/>
      <c r="AB38" s="85">
        <f t="shared" si="47"/>
        <v>0</v>
      </c>
      <c r="AC38" s="85">
        <f t="shared" si="37"/>
        <v>0</v>
      </c>
      <c r="AD38" s="85">
        <f t="shared" si="38"/>
        <v>330000</v>
      </c>
      <c r="AE38" s="85">
        <f t="shared" si="39"/>
        <v>0</v>
      </c>
    </row>
    <row r="39" spans="1:31">
      <c r="B39" s="8" t="str">
        <f>IF(AND($C$5&gt;='参考（削除不可）（入力例用）'!$E$3,$C$5&lt;='参考（削除不可）（入力例用）'!$F$3),"✓","")</f>
        <v>✓</v>
      </c>
      <c r="C39" s="9">
        <f t="shared" si="41"/>
        <v>45261</v>
      </c>
      <c r="D39" s="6" t="str">
        <f t="shared" si="42"/>
        <v>✓</v>
      </c>
      <c r="E39" s="16">
        <f t="shared" si="43"/>
        <v>1901000</v>
      </c>
      <c r="F39" s="16">
        <f t="shared" si="24"/>
        <v>330000</v>
      </c>
      <c r="G39" s="16">
        <f t="shared" si="44"/>
        <v>1500</v>
      </c>
      <c r="H39" s="7">
        <f t="shared" si="25"/>
        <v>0.75</v>
      </c>
      <c r="I39" s="20">
        <f t="shared" si="26"/>
        <v>93100</v>
      </c>
      <c r="J39" s="99"/>
      <c r="K39" s="109"/>
      <c r="L39" s="26" t="str">
        <f t="shared" si="27"/>
        <v>-</v>
      </c>
      <c r="M39" s="34" t="str">
        <f t="shared" si="46"/>
        <v>-</v>
      </c>
      <c r="N39" s="34" t="str">
        <f t="shared" si="45"/>
        <v>-</v>
      </c>
      <c r="O39" s="22" t="str">
        <f t="shared" si="33"/>
        <v>-</v>
      </c>
      <c r="P39" s="16">
        <f t="shared" si="28"/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4"/>
        <v>-</v>
      </c>
      <c r="U39" s="16">
        <f t="shared" si="32"/>
        <v>93100</v>
      </c>
      <c r="V39" s="48"/>
      <c r="W39" s="20">
        <f t="shared" si="35"/>
        <v>206000</v>
      </c>
      <c r="X39" s="49">
        <f t="shared" si="36"/>
        <v>121900</v>
      </c>
      <c r="Y39" s="83" t="str">
        <f t="shared" si="40"/>
        <v/>
      </c>
      <c r="Z39" s="83"/>
      <c r="AA39" s="2"/>
      <c r="AB39" s="85">
        <f t="shared" si="47"/>
        <v>0</v>
      </c>
      <c r="AC39" s="85">
        <f t="shared" si="37"/>
        <v>0</v>
      </c>
      <c r="AD39" s="85">
        <f t="shared" si="38"/>
        <v>330000</v>
      </c>
      <c r="AE39" s="85">
        <f t="shared" si="39"/>
        <v>0</v>
      </c>
    </row>
    <row r="40" spans="1:31">
      <c r="B40" s="8" t="str">
        <f>IF(AND($C$5&gt;='参考（削除不可）（入力例用）'!$E$3,$C$5&lt;='参考（削除不可）（入力例用）'!$F$3),"✓","")</f>
        <v>✓</v>
      </c>
      <c r="C40" s="9">
        <f>EDATE(C39,1)</f>
        <v>45292</v>
      </c>
      <c r="D40" s="6" t="str">
        <f t="shared" si="42"/>
        <v>✓</v>
      </c>
      <c r="E40" s="16">
        <f t="shared" si="43"/>
        <v>1901000</v>
      </c>
      <c r="F40" s="16">
        <f t="shared" si="24"/>
        <v>330000</v>
      </c>
      <c r="G40" s="16">
        <f t="shared" si="44"/>
        <v>1500</v>
      </c>
      <c r="H40" s="7">
        <f t="shared" si="25"/>
        <v>0.75</v>
      </c>
      <c r="I40" s="20">
        <f t="shared" si="26"/>
        <v>93100</v>
      </c>
      <c r="J40" s="99"/>
      <c r="K40" s="109"/>
      <c r="L40" s="26" t="str">
        <f t="shared" si="27"/>
        <v>-</v>
      </c>
      <c r="M40" s="34" t="str">
        <f t="shared" si="46"/>
        <v>-</v>
      </c>
      <c r="N40" s="34" t="str">
        <f t="shared" si="45"/>
        <v>-</v>
      </c>
      <c r="O40" s="22" t="str">
        <f t="shared" si="33"/>
        <v>-</v>
      </c>
      <c r="P40" s="16">
        <f t="shared" si="28"/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4"/>
        <v>-</v>
      </c>
      <c r="U40" s="16">
        <f>IF(J40="✓",T40,I40)</f>
        <v>93100</v>
      </c>
      <c r="V40" s="48"/>
      <c r="W40" s="20">
        <f t="shared" si="35"/>
        <v>206000</v>
      </c>
      <c r="X40" s="49">
        <f t="shared" si="36"/>
        <v>133900</v>
      </c>
      <c r="Y40" s="83" t="str">
        <f t="shared" si="40"/>
        <v/>
      </c>
      <c r="Z40" s="83"/>
      <c r="AA40" s="2"/>
      <c r="AB40" s="85">
        <f t="shared" si="47"/>
        <v>0</v>
      </c>
      <c r="AC40" s="85">
        <f t="shared" si="37"/>
        <v>0</v>
      </c>
      <c r="AD40" s="85">
        <f t="shared" si="38"/>
        <v>330000</v>
      </c>
      <c r="AE40" s="85">
        <f t="shared" si="39"/>
        <v>0</v>
      </c>
    </row>
    <row r="41" spans="1:31">
      <c r="B41" s="8" t="str">
        <f>IF(AND($C$5&gt;='参考（削除不可）（入力例用）'!$E$3,$C$5&lt;='参考（削除不可）（入力例用）'!$F$3),"✓","")</f>
        <v>✓</v>
      </c>
      <c r="C41" s="9">
        <f t="shared" si="41"/>
        <v>45323</v>
      </c>
      <c r="D41" s="6" t="str">
        <f t="shared" si="42"/>
        <v>✓</v>
      </c>
      <c r="E41" s="16">
        <f t="shared" si="43"/>
        <v>1901000</v>
      </c>
      <c r="F41" s="16">
        <f t="shared" si="24"/>
        <v>330000</v>
      </c>
      <c r="G41" s="16">
        <f t="shared" si="44"/>
        <v>1500</v>
      </c>
      <c r="H41" s="7">
        <f t="shared" si="25"/>
        <v>0.75</v>
      </c>
      <c r="I41" s="20">
        <f t="shared" si="26"/>
        <v>93100</v>
      </c>
      <c r="J41" s="99"/>
      <c r="K41" s="109"/>
      <c r="L41" s="26" t="str">
        <f t="shared" si="27"/>
        <v>-</v>
      </c>
      <c r="M41" s="34" t="str">
        <f t="shared" si="46"/>
        <v>-</v>
      </c>
      <c r="N41" s="34" t="str">
        <f t="shared" si="45"/>
        <v>-</v>
      </c>
      <c r="O41" s="22" t="str">
        <f t="shared" si="33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4"/>
        <v>-</v>
      </c>
      <c r="U41" s="16">
        <f t="shared" si="32"/>
        <v>93100</v>
      </c>
      <c r="V41" s="48"/>
      <c r="W41" s="20">
        <f t="shared" si="35"/>
        <v>206000</v>
      </c>
      <c r="X41" s="49">
        <f>SUM(U21,U41)</f>
        <v>139900</v>
      </c>
      <c r="Y41" s="83" t="str">
        <f t="shared" si="40"/>
        <v/>
      </c>
      <c r="Z41" s="83"/>
      <c r="AA41" s="2"/>
      <c r="AB41" s="85">
        <f t="shared" si="47"/>
        <v>0</v>
      </c>
      <c r="AC41" s="85">
        <f t="shared" si="37"/>
        <v>0</v>
      </c>
      <c r="AD41" s="85">
        <f t="shared" si="38"/>
        <v>330000</v>
      </c>
      <c r="AE41" s="85">
        <f t="shared" si="39"/>
        <v>0</v>
      </c>
    </row>
    <row r="42" spans="1:31">
      <c r="B42" s="8" t="str">
        <f>IF(AND($C$5&gt;='参考（削除不可）（入力例用）'!$E$3,$C$5&lt;='参考（削除不可）（入力例用）'!$F$3),"✓","")</f>
        <v>✓</v>
      </c>
      <c r="C42" s="9">
        <f t="shared" si="41"/>
        <v>45352</v>
      </c>
      <c r="D42" s="6" t="str">
        <f t="shared" si="42"/>
        <v>✓</v>
      </c>
      <c r="E42" s="16">
        <f t="shared" si="43"/>
        <v>1901000</v>
      </c>
      <c r="F42" s="16">
        <f t="shared" si="24"/>
        <v>330000</v>
      </c>
      <c r="G42" s="16">
        <f t="shared" si="44"/>
        <v>1500</v>
      </c>
      <c r="H42" s="7">
        <f t="shared" si="25"/>
        <v>0.75</v>
      </c>
      <c r="I42" s="20">
        <f t="shared" si="26"/>
        <v>93100</v>
      </c>
      <c r="J42" s="99"/>
      <c r="K42" s="109"/>
      <c r="L42" s="26" t="str">
        <f t="shared" si="27"/>
        <v>-</v>
      </c>
      <c r="M42" s="34" t="str">
        <f t="shared" si="46"/>
        <v>-</v>
      </c>
      <c r="N42" s="34" t="str">
        <f t="shared" si="45"/>
        <v>-</v>
      </c>
      <c r="O42" s="22" t="str">
        <f t="shared" si="33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4"/>
        <v>-</v>
      </c>
      <c r="U42" s="16">
        <f t="shared" si="32"/>
        <v>93100</v>
      </c>
      <c r="V42" s="48"/>
      <c r="W42" s="20">
        <f t="shared" si="35"/>
        <v>206000</v>
      </c>
      <c r="X42" s="49">
        <f t="shared" si="36"/>
        <v>145900</v>
      </c>
      <c r="Y42" s="83" t="str">
        <f t="shared" si="40"/>
        <v/>
      </c>
      <c r="Z42" s="83"/>
      <c r="AA42" s="2"/>
      <c r="AB42" s="85">
        <f t="shared" si="47"/>
        <v>0</v>
      </c>
      <c r="AC42" s="85">
        <f t="shared" si="37"/>
        <v>0</v>
      </c>
      <c r="AD42" s="85">
        <f t="shared" si="38"/>
        <v>330000</v>
      </c>
      <c r="AE42" s="85">
        <f t="shared" si="39"/>
        <v>0</v>
      </c>
    </row>
    <row r="43" spans="1:31">
      <c r="B43" s="8" t="str">
        <f>IF(AND($C$5&gt;='参考（削除不可）（入力例用）'!$E$3,$C$5&lt;='参考（削除不可）（入力例用）'!$F$3),"✓","")</f>
        <v>✓</v>
      </c>
      <c r="C43" s="9">
        <f t="shared" si="41"/>
        <v>45383</v>
      </c>
      <c r="D43" s="6" t="str">
        <f t="shared" si="42"/>
        <v>✓</v>
      </c>
      <c r="E43" s="16">
        <f t="shared" si="43"/>
        <v>1901000</v>
      </c>
      <c r="F43" s="16">
        <f t="shared" si="24"/>
        <v>330000</v>
      </c>
      <c r="G43" s="16">
        <f t="shared" si="44"/>
        <v>1500</v>
      </c>
      <c r="H43" s="7">
        <f t="shared" si="25"/>
        <v>0.75</v>
      </c>
      <c r="I43" s="20">
        <f t="shared" si="26"/>
        <v>93100</v>
      </c>
      <c r="J43" s="99"/>
      <c r="K43" s="109"/>
      <c r="L43" s="26" t="str">
        <f t="shared" si="27"/>
        <v>-</v>
      </c>
      <c r="M43" s="34" t="str">
        <f t="shared" si="46"/>
        <v>-</v>
      </c>
      <c r="N43" s="34" t="str">
        <f t="shared" si="45"/>
        <v>-</v>
      </c>
      <c r="O43" s="22" t="str">
        <f t="shared" si="33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4"/>
        <v>-</v>
      </c>
      <c r="U43" s="16">
        <f t="shared" si="32"/>
        <v>93100</v>
      </c>
      <c r="V43" s="48"/>
      <c r="W43" s="20">
        <f t="shared" si="35"/>
        <v>206000</v>
      </c>
      <c r="X43" s="49">
        <f t="shared" si="36"/>
        <v>151900</v>
      </c>
      <c r="Y43" s="83" t="str">
        <f>IF(Y44="←収入回復届出","←最終支給月",IF(X42&lt;154500,IF(X43&gt;=154500,"←収入回復届出",""),""))</f>
        <v>←最終支給月</v>
      </c>
      <c r="Z43" s="83"/>
      <c r="AA43" s="2"/>
      <c r="AB43" s="85">
        <f t="shared" si="47"/>
        <v>0</v>
      </c>
      <c r="AC43" s="85">
        <f t="shared" si="37"/>
        <v>0</v>
      </c>
      <c r="AD43" s="85">
        <f t="shared" si="38"/>
        <v>330000</v>
      </c>
      <c r="AE43" s="85">
        <f t="shared" si="39"/>
        <v>0</v>
      </c>
    </row>
    <row r="44" spans="1:31">
      <c r="B44" s="8" t="str">
        <f>IF(AND($C$5&gt;='参考（削除不可）（入力例用）'!$E$3,$C$5&lt;='参考（削除不可）（入力例用）'!$F$3),"✓","")</f>
        <v>✓</v>
      </c>
      <c r="C44" s="9">
        <f t="shared" si="41"/>
        <v>45413</v>
      </c>
      <c r="D44" s="6" t="str">
        <f t="shared" si="42"/>
        <v>✓</v>
      </c>
      <c r="E44" s="16">
        <f t="shared" si="43"/>
        <v>1901000</v>
      </c>
      <c r="F44" s="16">
        <f t="shared" si="24"/>
        <v>330000</v>
      </c>
      <c r="G44" s="16">
        <f t="shared" si="44"/>
        <v>1500</v>
      </c>
      <c r="H44" s="7">
        <f t="shared" si="25"/>
        <v>0.75</v>
      </c>
      <c r="I44" s="20">
        <f t="shared" si="26"/>
        <v>93100</v>
      </c>
      <c r="J44" s="99"/>
      <c r="K44" s="109"/>
      <c r="L44" s="26" t="str">
        <f t="shared" si="27"/>
        <v>-</v>
      </c>
      <c r="M44" s="34" t="str">
        <f t="shared" si="46"/>
        <v>-</v>
      </c>
      <c r="N44" s="34" t="str">
        <f t="shared" si="45"/>
        <v>-</v>
      </c>
      <c r="O44" s="22" t="str">
        <f t="shared" si="33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4"/>
        <v>-</v>
      </c>
      <c r="U44" s="16">
        <f t="shared" si="32"/>
        <v>93100</v>
      </c>
      <c r="V44" s="48"/>
      <c r="W44" s="20">
        <f t="shared" si="35"/>
        <v>206000</v>
      </c>
      <c r="X44" s="49">
        <f t="shared" si="36"/>
        <v>157900</v>
      </c>
      <c r="Y44" s="83" t="str">
        <f t="shared" si="40"/>
        <v>←収入回復届出</v>
      </c>
      <c r="Z44" s="83"/>
      <c r="AA44" s="2"/>
      <c r="AB44" s="85">
        <f t="shared" si="47"/>
        <v>0</v>
      </c>
      <c r="AC44" s="85">
        <f t="shared" si="37"/>
        <v>0</v>
      </c>
      <c r="AD44" s="85">
        <f t="shared" si="38"/>
        <v>330000</v>
      </c>
      <c r="AE44" s="85">
        <f t="shared" si="39"/>
        <v>0</v>
      </c>
    </row>
    <row r="45" spans="1:31" ht="18.600000000000001" thickBot="1">
      <c r="B45" s="8" t="str">
        <f>IF(AND($C$5&gt;='参考（削除不可）（入力例用）'!$E$3,$C$5&lt;='参考（削除不可）（入力例用）'!$F$3),"✓","")</f>
        <v>✓</v>
      </c>
      <c r="C45" s="9">
        <f t="shared" si="41"/>
        <v>45444</v>
      </c>
      <c r="D45" s="6" t="str">
        <f t="shared" si="42"/>
        <v>✓</v>
      </c>
      <c r="E45" s="16">
        <f t="shared" si="43"/>
        <v>1901000</v>
      </c>
      <c r="F45" s="16">
        <f t="shared" si="24"/>
        <v>330000</v>
      </c>
      <c r="G45" s="16">
        <f t="shared" si="44"/>
        <v>1500</v>
      </c>
      <c r="H45" s="7">
        <f t="shared" si="25"/>
        <v>0.75</v>
      </c>
      <c r="I45" s="20">
        <f t="shared" si="26"/>
        <v>93100</v>
      </c>
      <c r="J45" s="100"/>
      <c r="K45" s="110"/>
      <c r="L45" s="26" t="str">
        <f t="shared" si="27"/>
        <v>-</v>
      </c>
      <c r="M45" s="34" t="str">
        <f t="shared" si="46"/>
        <v>-</v>
      </c>
      <c r="N45" s="34" t="str">
        <f t="shared" si="45"/>
        <v>-</v>
      </c>
      <c r="O45" s="22" t="str">
        <f t="shared" si="33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4"/>
        <v>-</v>
      </c>
      <c r="U45" s="16">
        <f t="shared" si="32"/>
        <v>93100</v>
      </c>
      <c r="V45" s="48"/>
      <c r="W45" s="20">
        <f t="shared" si="35"/>
        <v>206000</v>
      </c>
      <c r="X45" s="50">
        <f t="shared" si="36"/>
        <v>163900</v>
      </c>
      <c r="Y45" s="83" t="str">
        <f>IF(Y46="←収入回復届出","←最終支給月",IF(X44&lt;154500,IF(X45&gt;=154500,"←収入回復届出",""),""))</f>
        <v/>
      </c>
      <c r="Z45" s="83"/>
      <c r="AA45" s="2"/>
      <c r="AB45" s="85">
        <f t="shared" si="47"/>
        <v>0</v>
      </c>
      <c r="AC45" s="85">
        <f t="shared" si="37"/>
        <v>0</v>
      </c>
      <c r="AD45" s="85">
        <f t="shared" si="38"/>
        <v>330000</v>
      </c>
      <c r="AE45" s="85">
        <f t="shared" si="39"/>
        <v>0</v>
      </c>
    </row>
    <row r="46" spans="1:31" ht="18.600000000000001" thickTop="1"/>
  </sheetData>
  <sheetProtection algorithmName="SHA-512" hashValue="bAKA5b5Hckowh+RaCaJpewpuJ4FAHQOWXj5aZVpLpR/MvwdPAmvU5Kavi5T89s1F5+umvnef2/skILFVL0a8oA==" saltValue="UyiQm6HNk6IXoD7tzoDrAA==" spinCount="100000" sheet="1" objects="1" scenarios="1"/>
  <mergeCells count="44">
    <mergeCell ref="T29:T30"/>
    <mergeCell ref="B1:Y1"/>
    <mergeCell ref="K29:K30"/>
    <mergeCell ref="L29:L30"/>
    <mergeCell ref="P29:P30"/>
    <mergeCell ref="Q29:Q30"/>
    <mergeCell ref="R29:R30"/>
    <mergeCell ref="S29:S30"/>
    <mergeCell ref="W27:X27"/>
    <mergeCell ref="E28:I28"/>
    <mergeCell ref="J28:T28"/>
    <mergeCell ref="U28:U30"/>
    <mergeCell ref="W28:W30"/>
    <mergeCell ref="X28:X30"/>
    <mergeCell ref="E29:E30"/>
    <mergeCell ref="B7:B10"/>
    <mergeCell ref="C7:C10"/>
    <mergeCell ref="D7:D10"/>
    <mergeCell ref="G29:G30"/>
    <mergeCell ref="H29:H30"/>
    <mergeCell ref="F29:F30"/>
    <mergeCell ref="B27:B30"/>
    <mergeCell ref="C27:C30"/>
    <mergeCell ref="D27:D30"/>
    <mergeCell ref="E27:U27"/>
    <mergeCell ref="I29:I30"/>
    <mergeCell ref="J29:J30"/>
    <mergeCell ref="E7:U7"/>
    <mergeCell ref="E8:I8"/>
    <mergeCell ref="J8:T8"/>
    <mergeCell ref="U8:U10"/>
    <mergeCell ref="E9:E10"/>
    <mergeCell ref="F9:F10"/>
    <mergeCell ref="G9:G10"/>
    <mergeCell ref="T9:T10"/>
    <mergeCell ref="H9:H10"/>
    <mergeCell ref="I9:I10"/>
    <mergeCell ref="J9:J10"/>
    <mergeCell ref="K9:K10"/>
    <mergeCell ref="L9:L10"/>
    <mergeCell ref="P9:P10"/>
    <mergeCell ref="Q9:Q10"/>
    <mergeCell ref="R9:R10"/>
    <mergeCell ref="S9:S10"/>
  </mergeCells>
  <phoneticPr fontId="2"/>
  <dataValidations count="1">
    <dataValidation type="list" allowBlank="1" showInputMessage="1" showErrorMessage="1" sqref="D11:D25 D31:D45 J31:J45 J11:J25" xr:uid="{708631D6-6321-493B-86F7-9E17AD3611B9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85D20-4F45-4963-81ED-9C569DC2F2B2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C9C3-B5D2-4E04-8B0A-A15BE827A183}">
  <sheetPr codeName="Sheet2"/>
  <dimension ref="A1:H57"/>
  <sheetViews>
    <sheetView zoomScaleNormal="100" workbookViewId="0">
      <selection activeCell="B3" sqref="B3"/>
    </sheetView>
  </sheetViews>
  <sheetFormatPr defaultColWidth="8.69921875" defaultRowHeight="18" outlineLevelRow="1"/>
  <cols>
    <col min="1" max="1" width="8.69921875" style="115"/>
    <col min="2" max="2" width="10.3984375" style="115" customWidth="1"/>
    <col min="3" max="6" width="15.3984375" style="115" bestFit="1" customWidth="1"/>
    <col min="7" max="8" width="9.19921875" style="115" bestFit="1" customWidth="1"/>
    <col min="9" max="16384" width="8.69921875" style="115"/>
  </cols>
  <sheetData>
    <row r="1" spans="1:6">
      <c r="A1" s="113"/>
      <c r="B1" s="113"/>
      <c r="C1" s="114" t="s">
        <v>58</v>
      </c>
      <c r="D1" s="114" t="s">
        <v>58</v>
      </c>
      <c r="E1" s="114" t="s">
        <v>57</v>
      </c>
      <c r="F1" s="114" t="s">
        <v>57</v>
      </c>
    </row>
    <row r="2" spans="1:6">
      <c r="A2" s="113"/>
      <c r="B2" s="113"/>
      <c r="C2" s="123">
        <f>C3</f>
        <v>38719</v>
      </c>
      <c r="D2" s="123">
        <f t="shared" ref="D2:F2" si="0">D3</f>
        <v>38808</v>
      </c>
      <c r="E2" s="123">
        <f t="shared" si="0"/>
        <v>39084</v>
      </c>
      <c r="F2" s="123">
        <f t="shared" si="0"/>
        <v>39173</v>
      </c>
    </row>
    <row r="3" spans="1:6">
      <c r="A3" s="116">
        <f>B3-2018</f>
        <v>5</v>
      </c>
      <c r="B3" s="117">
        <f>収入要件自己確認資料!C3</f>
        <v>2023</v>
      </c>
      <c r="C3" s="118">
        <f>DATE($B3-17,1,2)</f>
        <v>38719</v>
      </c>
      <c r="D3" s="118">
        <f>DATE($B3-17,4,1)</f>
        <v>38808</v>
      </c>
      <c r="E3" s="118">
        <f>DATE($B3-16,1,2)</f>
        <v>39084</v>
      </c>
      <c r="F3" s="118">
        <f>DATE($B3-16,4,1)</f>
        <v>39173</v>
      </c>
    </row>
    <row r="4" spans="1:6">
      <c r="C4" s="115" t="b">
        <f>VLOOKUP($A$3,$A$38:$F$57,3)=C3</f>
        <v>1</v>
      </c>
      <c r="D4" s="115" t="b">
        <f>VLOOKUP($A$3,$A$38:$F$57,4)=D3</f>
        <v>1</v>
      </c>
      <c r="E4" s="115" t="b">
        <f>VLOOKUP($A$3,$A$38:$F$57,5)=E3</f>
        <v>1</v>
      </c>
      <c r="F4" s="115" t="b">
        <f>VLOOKUP($A$3,$A$38:$F$57,6)=F3</f>
        <v>1</v>
      </c>
    </row>
    <row r="6" spans="1:6" hidden="1" outlineLevel="1">
      <c r="A6" s="115" t="s">
        <v>10</v>
      </c>
      <c r="B6" s="115">
        <v>1990</v>
      </c>
    </row>
    <row r="7" spans="1:6" hidden="1" outlineLevel="1">
      <c r="A7" s="115" t="s">
        <v>11</v>
      </c>
      <c r="B7" s="115">
        <v>1991</v>
      </c>
    </row>
    <row r="8" spans="1:6" hidden="1" outlineLevel="1">
      <c r="A8" s="115" t="s">
        <v>12</v>
      </c>
      <c r="B8" s="115">
        <v>1992</v>
      </c>
    </row>
    <row r="9" spans="1:6" hidden="1" outlineLevel="1">
      <c r="A9" s="115" t="s">
        <v>13</v>
      </c>
      <c r="B9" s="115">
        <v>1993</v>
      </c>
    </row>
    <row r="10" spans="1:6" hidden="1" outlineLevel="1">
      <c r="A10" s="115" t="s">
        <v>14</v>
      </c>
      <c r="B10" s="115">
        <v>1994</v>
      </c>
    </row>
    <row r="11" spans="1:6" hidden="1" outlineLevel="1">
      <c r="A11" s="115" t="s">
        <v>15</v>
      </c>
      <c r="B11" s="115">
        <v>1995</v>
      </c>
    </row>
    <row r="12" spans="1:6" hidden="1" outlineLevel="1">
      <c r="A12" s="115" t="s">
        <v>16</v>
      </c>
      <c r="B12" s="115">
        <v>1996</v>
      </c>
    </row>
    <row r="13" spans="1:6" hidden="1" outlineLevel="1">
      <c r="A13" s="115" t="s">
        <v>17</v>
      </c>
      <c r="B13" s="115">
        <v>1997</v>
      </c>
    </row>
    <row r="14" spans="1:6" hidden="1" outlineLevel="1">
      <c r="A14" s="115" t="s">
        <v>18</v>
      </c>
      <c r="B14" s="115">
        <v>1998</v>
      </c>
    </row>
    <row r="15" spans="1:6" hidden="1" outlineLevel="1">
      <c r="A15" s="115" t="s">
        <v>19</v>
      </c>
      <c r="B15" s="115">
        <v>1999</v>
      </c>
    </row>
    <row r="16" spans="1:6" hidden="1" outlineLevel="1">
      <c r="A16" s="115" t="s">
        <v>20</v>
      </c>
      <c r="B16" s="115">
        <v>2000</v>
      </c>
    </row>
    <row r="17" spans="1:5" hidden="1" outlineLevel="1">
      <c r="A17" s="115" t="s">
        <v>21</v>
      </c>
      <c r="B17" s="115">
        <v>2001</v>
      </c>
    </row>
    <row r="18" spans="1:5" hidden="1" outlineLevel="1">
      <c r="A18" s="115" t="s">
        <v>22</v>
      </c>
      <c r="B18" s="115">
        <v>2002</v>
      </c>
    </row>
    <row r="19" spans="1:5" hidden="1" outlineLevel="1">
      <c r="A19" s="115" t="s">
        <v>23</v>
      </c>
      <c r="B19" s="115">
        <v>2003</v>
      </c>
    </row>
    <row r="20" spans="1:5" hidden="1" outlineLevel="1">
      <c r="A20" s="115" t="s">
        <v>24</v>
      </c>
      <c r="B20" s="115">
        <v>2004</v>
      </c>
    </row>
    <row r="21" spans="1:5" hidden="1" outlineLevel="1">
      <c r="A21" s="115" t="s">
        <v>25</v>
      </c>
      <c r="B21" s="115">
        <v>2005</v>
      </c>
      <c r="D21" s="115" t="s">
        <v>55</v>
      </c>
      <c r="E21" s="115" t="s">
        <v>56</v>
      </c>
    </row>
    <row r="22" spans="1:5" hidden="1" outlineLevel="1">
      <c r="A22" s="119" t="s">
        <v>4</v>
      </c>
      <c r="B22" s="119">
        <v>2006</v>
      </c>
      <c r="D22" s="115">
        <v>2023</v>
      </c>
    </row>
    <row r="23" spans="1:5" hidden="1" outlineLevel="1">
      <c r="A23" s="119" t="s">
        <v>5</v>
      </c>
      <c r="B23" s="119">
        <v>2007</v>
      </c>
      <c r="E23" s="115">
        <v>2023</v>
      </c>
    </row>
    <row r="24" spans="1:5" hidden="1" outlineLevel="1">
      <c r="A24" s="115" t="s">
        <v>6</v>
      </c>
      <c r="B24" s="115">
        <v>2008</v>
      </c>
    </row>
    <row r="25" spans="1:5" hidden="1" outlineLevel="1">
      <c r="A25" s="115" t="s">
        <v>7</v>
      </c>
      <c r="B25" s="115">
        <v>2009</v>
      </c>
    </row>
    <row r="26" spans="1:5" hidden="1" outlineLevel="1">
      <c r="A26" s="115" t="s">
        <v>8</v>
      </c>
      <c r="B26" s="115">
        <v>2010</v>
      </c>
    </row>
    <row r="27" spans="1:5" hidden="1" outlineLevel="1">
      <c r="A27" s="115" t="s">
        <v>9</v>
      </c>
      <c r="B27" s="115">
        <v>2011</v>
      </c>
    </row>
    <row r="28" spans="1:5" hidden="1" outlineLevel="1">
      <c r="A28" s="115" t="s">
        <v>26</v>
      </c>
      <c r="B28" s="115">
        <v>2012</v>
      </c>
    </row>
    <row r="29" spans="1:5" hidden="1" outlineLevel="1">
      <c r="A29" s="115" t="s">
        <v>27</v>
      </c>
      <c r="B29" s="115">
        <v>2013</v>
      </c>
    </row>
    <row r="30" spans="1:5" hidden="1" outlineLevel="1">
      <c r="A30" s="115" t="s">
        <v>28</v>
      </c>
      <c r="B30" s="115">
        <v>2014</v>
      </c>
    </row>
    <row r="31" spans="1:5" hidden="1" outlineLevel="1">
      <c r="A31" s="115" t="s">
        <v>29</v>
      </c>
      <c r="B31" s="115">
        <v>2015</v>
      </c>
    </row>
    <row r="32" spans="1:5" hidden="1" outlineLevel="1">
      <c r="A32" s="115" t="s">
        <v>30</v>
      </c>
      <c r="B32" s="115">
        <v>2016</v>
      </c>
    </row>
    <row r="33" spans="1:8" hidden="1" outlineLevel="1">
      <c r="A33" s="115" t="s">
        <v>31</v>
      </c>
      <c r="B33" s="115">
        <v>2017</v>
      </c>
    </row>
    <row r="34" spans="1:8" hidden="1" outlineLevel="1">
      <c r="A34" s="115" t="s">
        <v>32</v>
      </c>
      <c r="B34" s="115">
        <v>2018</v>
      </c>
    </row>
    <row r="35" spans="1:8" hidden="1" outlineLevel="1">
      <c r="A35" s="115" t="s">
        <v>35</v>
      </c>
      <c r="B35" s="115">
        <v>2019</v>
      </c>
    </row>
    <row r="36" spans="1:8" hidden="1" outlineLevel="1">
      <c r="A36" s="115" t="s">
        <v>33</v>
      </c>
      <c r="B36" s="115">
        <v>2020</v>
      </c>
    </row>
    <row r="37" spans="1:8" hidden="1" outlineLevel="1">
      <c r="A37" s="115" t="s">
        <v>34</v>
      </c>
      <c r="B37" s="115">
        <v>2021</v>
      </c>
    </row>
    <row r="38" spans="1:8" collapsed="1">
      <c r="A38" s="116">
        <f>B38-2018</f>
        <v>4</v>
      </c>
      <c r="B38" s="117">
        <v>2022</v>
      </c>
      <c r="C38" s="120"/>
      <c r="D38" s="120"/>
      <c r="E38" s="118">
        <f>DATE($B38-16,1,2)</f>
        <v>38719</v>
      </c>
      <c r="F38" s="118">
        <f>DATE($B38-16,4,1)</f>
        <v>38808</v>
      </c>
      <c r="H38" s="122">
        <f>B38</f>
        <v>2022</v>
      </c>
    </row>
    <row r="39" spans="1:8">
      <c r="A39" s="116">
        <f t="shared" ref="A39:A57" si="1">B39-2018</f>
        <v>5</v>
      </c>
      <c r="B39" s="117">
        <v>2023</v>
      </c>
      <c r="C39" s="118">
        <f>DATE($B39-17,1,2)</f>
        <v>38719</v>
      </c>
      <c r="D39" s="118">
        <f>DATE($B39-17,4,1)</f>
        <v>38808</v>
      </c>
      <c r="E39" s="118">
        <f>DATE($B39-16,1,2)</f>
        <v>39084</v>
      </c>
      <c r="F39" s="118">
        <f>DATE($B39-16,4,1)</f>
        <v>39173</v>
      </c>
      <c r="H39" s="122">
        <f>B39</f>
        <v>2023</v>
      </c>
    </row>
    <row r="40" spans="1:8">
      <c r="A40" s="116">
        <f t="shared" si="1"/>
        <v>6</v>
      </c>
      <c r="B40" s="117">
        <v>2024</v>
      </c>
      <c r="C40" s="118">
        <f t="shared" ref="C40:C57" si="2">DATE($B40-17,1,2)</f>
        <v>39084</v>
      </c>
      <c r="D40" s="118">
        <f t="shared" ref="D40:D57" si="3">DATE($B40-17,4,1)</f>
        <v>39173</v>
      </c>
      <c r="E40" s="118">
        <f t="shared" ref="E40:E57" si="4">DATE($B40-16,1,2)</f>
        <v>39449</v>
      </c>
      <c r="F40" s="118">
        <f t="shared" ref="F40:F57" si="5">DATE($B40-16,4,1)</f>
        <v>39539</v>
      </c>
      <c r="H40" s="122">
        <f t="shared" ref="H40:H57" si="6">B40</f>
        <v>2024</v>
      </c>
    </row>
    <row r="41" spans="1:8">
      <c r="A41" s="116">
        <f t="shared" si="1"/>
        <v>7</v>
      </c>
      <c r="B41" s="117">
        <v>2025</v>
      </c>
      <c r="C41" s="118">
        <f t="shared" si="2"/>
        <v>39449</v>
      </c>
      <c r="D41" s="118">
        <f t="shared" si="3"/>
        <v>39539</v>
      </c>
      <c r="E41" s="118">
        <f t="shared" si="4"/>
        <v>39815</v>
      </c>
      <c r="F41" s="118">
        <f t="shared" si="5"/>
        <v>39904</v>
      </c>
      <c r="H41" s="122">
        <f t="shared" si="6"/>
        <v>2025</v>
      </c>
    </row>
    <row r="42" spans="1:8">
      <c r="A42" s="116">
        <f t="shared" si="1"/>
        <v>8</v>
      </c>
      <c r="B42" s="117">
        <v>2026</v>
      </c>
      <c r="C42" s="118">
        <f t="shared" si="2"/>
        <v>39815</v>
      </c>
      <c r="D42" s="118">
        <f t="shared" si="3"/>
        <v>39904</v>
      </c>
      <c r="E42" s="118">
        <f t="shared" si="4"/>
        <v>40180</v>
      </c>
      <c r="F42" s="118">
        <f t="shared" si="5"/>
        <v>40269</v>
      </c>
      <c r="H42" s="122">
        <f t="shared" si="6"/>
        <v>2026</v>
      </c>
    </row>
    <row r="43" spans="1:8">
      <c r="A43" s="116">
        <f t="shared" si="1"/>
        <v>9</v>
      </c>
      <c r="B43" s="117">
        <v>2027</v>
      </c>
      <c r="C43" s="118">
        <f t="shared" si="2"/>
        <v>40180</v>
      </c>
      <c r="D43" s="118">
        <f t="shared" si="3"/>
        <v>40269</v>
      </c>
      <c r="E43" s="118">
        <f t="shared" si="4"/>
        <v>40545</v>
      </c>
      <c r="F43" s="118">
        <f t="shared" si="5"/>
        <v>40634</v>
      </c>
      <c r="H43" s="122">
        <f t="shared" si="6"/>
        <v>2027</v>
      </c>
    </row>
    <row r="44" spans="1:8">
      <c r="A44" s="116">
        <f t="shared" si="1"/>
        <v>10</v>
      </c>
      <c r="B44" s="117">
        <v>2028</v>
      </c>
      <c r="C44" s="118">
        <f t="shared" si="2"/>
        <v>40545</v>
      </c>
      <c r="D44" s="118">
        <f t="shared" si="3"/>
        <v>40634</v>
      </c>
      <c r="E44" s="118">
        <f t="shared" si="4"/>
        <v>40910</v>
      </c>
      <c r="F44" s="118">
        <f t="shared" si="5"/>
        <v>41000</v>
      </c>
      <c r="H44" s="122">
        <f t="shared" si="6"/>
        <v>2028</v>
      </c>
    </row>
    <row r="45" spans="1:8">
      <c r="A45" s="116">
        <f t="shared" si="1"/>
        <v>11</v>
      </c>
      <c r="B45" s="117">
        <v>2029</v>
      </c>
      <c r="C45" s="118">
        <f t="shared" si="2"/>
        <v>40910</v>
      </c>
      <c r="D45" s="118">
        <f t="shared" si="3"/>
        <v>41000</v>
      </c>
      <c r="E45" s="118">
        <f t="shared" si="4"/>
        <v>41276</v>
      </c>
      <c r="F45" s="118">
        <f t="shared" si="5"/>
        <v>41365</v>
      </c>
      <c r="H45" s="122">
        <f t="shared" si="6"/>
        <v>2029</v>
      </c>
    </row>
    <row r="46" spans="1:8">
      <c r="A46" s="116">
        <f t="shared" si="1"/>
        <v>12</v>
      </c>
      <c r="B46" s="117">
        <v>2030</v>
      </c>
      <c r="C46" s="118">
        <f t="shared" si="2"/>
        <v>41276</v>
      </c>
      <c r="D46" s="118">
        <f t="shared" si="3"/>
        <v>41365</v>
      </c>
      <c r="E46" s="118">
        <f t="shared" si="4"/>
        <v>41641</v>
      </c>
      <c r="F46" s="118">
        <f t="shared" si="5"/>
        <v>41730</v>
      </c>
      <c r="H46" s="122">
        <f t="shared" si="6"/>
        <v>2030</v>
      </c>
    </row>
    <row r="47" spans="1:8">
      <c r="A47" s="116">
        <f t="shared" si="1"/>
        <v>13</v>
      </c>
      <c r="B47" s="117">
        <v>2031</v>
      </c>
      <c r="C47" s="118">
        <f t="shared" si="2"/>
        <v>41641</v>
      </c>
      <c r="D47" s="118">
        <f t="shared" si="3"/>
        <v>41730</v>
      </c>
      <c r="E47" s="118">
        <f t="shared" si="4"/>
        <v>42006</v>
      </c>
      <c r="F47" s="118">
        <f t="shared" si="5"/>
        <v>42095</v>
      </c>
      <c r="H47" s="122">
        <f t="shared" si="6"/>
        <v>2031</v>
      </c>
    </row>
    <row r="48" spans="1:8">
      <c r="A48" s="116">
        <f t="shared" si="1"/>
        <v>14</v>
      </c>
      <c r="B48" s="117">
        <v>2032</v>
      </c>
      <c r="C48" s="118">
        <f t="shared" si="2"/>
        <v>42006</v>
      </c>
      <c r="D48" s="118">
        <f t="shared" si="3"/>
        <v>42095</v>
      </c>
      <c r="E48" s="118">
        <f t="shared" si="4"/>
        <v>42371</v>
      </c>
      <c r="F48" s="118">
        <f t="shared" si="5"/>
        <v>42461</v>
      </c>
      <c r="H48" s="122">
        <f t="shared" si="6"/>
        <v>2032</v>
      </c>
    </row>
    <row r="49" spans="1:8">
      <c r="A49" s="116">
        <f t="shared" si="1"/>
        <v>15</v>
      </c>
      <c r="B49" s="117">
        <v>2033</v>
      </c>
      <c r="C49" s="118">
        <f t="shared" si="2"/>
        <v>42371</v>
      </c>
      <c r="D49" s="118">
        <f t="shared" si="3"/>
        <v>42461</v>
      </c>
      <c r="E49" s="118">
        <f t="shared" si="4"/>
        <v>42737</v>
      </c>
      <c r="F49" s="118">
        <f t="shared" si="5"/>
        <v>42826</v>
      </c>
      <c r="H49" s="122">
        <f t="shared" si="6"/>
        <v>2033</v>
      </c>
    </row>
    <row r="50" spans="1:8">
      <c r="A50" s="116">
        <f t="shared" si="1"/>
        <v>16</v>
      </c>
      <c r="B50" s="117">
        <v>2034</v>
      </c>
      <c r="C50" s="118">
        <f t="shared" si="2"/>
        <v>42737</v>
      </c>
      <c r="D50" s="118">
        <f t="shared" si="3"/>
        <v>42826</v>
      </c>
      <c r="E50" s="118">
        <f t="shared" si="4"/>
        <v>43102</v>
      </c>
      <c r="F50" s="118">
        <f t="shared" si="5"/>
        <v>43191</v>
      </c>
      <c r="H50" s="122">
        <f t="shared" si="6"/>
        <v>2034</v>
      </c>
    </row>
    <row r="51" spans="1:8">
      <c r="A51" s="116">
        <f t="shared" si="1"/>
        <v>17</v>
      </c>
      <c r="B51" s="117">
        <v>2035</v>
      </c>
      <c r="C51" s="118">
        <f t="shared" si="2"/>
        <v>43102</v>
      </c>
      <c r="D51" s="118">
        <f t="shared" si="3"/>
        <v>43191</v>
      </c>
      <c r="E51" s="118">
        <f t="shared" si="4"/>
        <v>43467</v>
      </c>
      <c r="F51" s="118">
        <f>DATE($B51-16,4,1)</f>
        <v>43556</v>
      </c>
      <c r="H51" s="122">
        <f t="shared" si="6"/>
        <v>2035</v>
      </c>
    </row>
    <row r="52" spans="1:8">
      <c r="A52" s="116">
        <f t="shared" si="1"/>
        <v>18</v>
      </c>
      <c r="B52" s="117">
        <v>2036</v>
      </c>
      <c r="C52" s="118">
        <f t="shared" si="2"/>
        <v>43467</v>
      </c>
      <c r="D52" s="118">
        <f t="shared" si="3"/>
        <v>43556</v>
      </c>
      <c r="E52" s="118">
        <f t="shared" si="4"/>
        <v>43832</v>
      </c>
      <c r="F52" s="118">
        <f t="shared" si="5"/>
        <v>43922</v>
      </c>
      <c r="H52" s="122">
        <f t="shared" si="6"/>
        <v>2036</v>
      </c>
    </row>
    <row r="53" spans="1:8">
      <c r="A53" s="116">
        <f t="shared" si="1"/>
        <v>19</v>
      </c>
      <c r="B53" s="117">
        <v>2037</v>
      </c>
      <c r="C53" s="118">
        <f t="shared" si="2"/>
        <v>43832</v>
      </c>
      <c r="D53" s="118">
        <f t="shared" si="3"/>
        <v>43922</v>
      </c>
      <c r="E53" s="118">
        <f t="shared" si="4"/>
        <v>44198</v>
      </c>
      <c r="F53" s="118">
        <f t="shared" si="5"/>
        <v>44287</v>
      </c>
      <c r="H53" s="122">
        <f t="shared" si="6"/>
        <v>2037</v>
      </c>
    </row>
    <row r="54" spans="1:8">
      <c r="A54" s="116">
        <f t="shared" si="1"/>
        <v>20</v>
      </c>
      <c r="B54" s="117">
        <v>2038</v>
      </c>
      <c r="C54" s="118">
        <f t="shared" si="2"/>
        <v>44198</v>
      </c>
      <c r="D54" s="118">
        <f>DATE($B54-17,4,1)</f>
        <v>44287</v>
      </c>
      <c r="E54" s="118">
        <f t="shared" si="4"/>
        <v>44563</v>
      </c>
      <c r="F54" s="118">
        <f t="shared" si="5"/>
        <v>44652</v>
      </c>
      <c r="H54" s="122">
        <f t="shared" si="6"/>
        <v>2038</v>
      </c>
    </row>
    <row r="55" spans="1:8">
      <c r="A55" s="116">
        <f t="shared" si="1"/>
        <v>21</v>
      </c>
      <c r="B55" s="117">
        <v>2039</v>
      </c>
      <c r="C55" s="118">
        <f t="shared" si="2"/>
        <v>44563</v>
      </c>
      <c r="D55" s="118">
        <f t="shared" si="3"/>
        <v>44652</v>
      </c>
      <c r="E55" s="118">
        <f t="shared" si="4"/>
        <v>44928</v>
      </c>
      <c r="F55" s="118">
        <f t="shared" si="5"/>
        <v>45017</v>
      </c>
      <c r="H55" s="122">
        <f t="shared" si="6"/>
        <v>2039</v>
      </c>
    </row>
    <row r="56" spans="1:8">
      <c r="A56" s="116">
        <f t="shared" si="1"/>
        <v>22</v>
      </c>
      <c r="B56" s="117">
        <v>2040</v>
      </c>
      <c r="C56" s="118">
        <f t="shared" si="2"/>
        <v>44928</v>
      </c>
      <c r="D56" s="118">
        <f t="shared" si="3"/>
        <v>45017</v>
      </c>
      <c r="E56" s="118">
        <f t="shared" si="4"/>
        <v>45293</v>
      </c>
      <c r="F56" s="118">
        <f t="shared" si="5"/>
        <v>45383</v>
      </c>
      <c r="H56" s="122">
        <f t="shared" si="6"/>
        <v>2040</v>
      </c>
    </row>
    <row r="57" spans="1:8">
      <c r="A57" s="116">
        <f t="shared" si="1"/>
        <v>23</v>
      </c>
      <c r="B57" s="117">
        <v>2041</v>
      </c>
      <c r="C57" s="118">
        <f t="shared" si="2"/>
        <v>45293</v>
      </c>
      <c r="D57" s="118">
        <f t="shared" si="3"/>
        <v>45383</v>
      </c>
      <c r="E57" s="118">
        <f t="shared" si="4"/>
        <v>45659</v>
      </c>
      <c r="F57" s="118">
        <f t="shared" si="5"/>
        <v>45748</v>
      </c>
      <c r="H57" s="122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C006-5B70-4148-A133-C35ECEAD9F0B}">
  <dimension ref="A1:H57"/>
  <sheetViews>
    <sheetView zoomScaleNormal="100" workbookViewId="0">
      <selection activeCell="B3" sqref="B3"/>
    </sheetView>
  </sheetViews>
  <sheetFormatPr defaultColWidth="8.69921875" defaultRowHeight="18" outlineLevelRow="1"/>
  <cols>
    <col min="1" max="1" width="8.69921875" style="115"/>
    <col min="2" max="2" width="10.3984375" style="115" customWidth="1"/>
    <col min="3" max="6" width="15.3984375" style="115" bestFit="1" customWidth="1"/>
    <col min="7" max="8" width="9.19921875" style="115" bestFit="1" customWidth="1"/>
    <col min="9" max="16384" width="8.69921875" style="115"/>
  </cols>
  <sheetData>
    <row r="1" spans="1:6">
      <c r="A1" s="113"/>
      <c r="B1" s="113"/>
      <c r="C1" s="114" t="s">
        <v>58</v>
      </c>
      <c r="D1" s="114" t="s">
        <v>58</v>
      </c>
      <c r="E1" s="114" t="s">
        <v>57</v>
      </c>
      <c r="F1" s="114" t="s">
        <v>57</v>
      </c>
    </row>
    <row r="2" spans="1:6">
      <c r="A2" s="113"/>
      <c r="B2" s="113"/>
      <c r="C2" s="123">
        <f>C3</f>
        <v>38719</v>
      </c>
      <c r="D2" s="123">
        <f t="shared" ref="D2:F2" si="0">D3</f>
        <v>38808</v>
      </c>
      <c r="E2" s="123">
        <f t="shared" si="0"/>
        <v>39084</v>
      </c>
      <c r="F2" s="123">
        <f t="shared" si="0"/>
        <v>39173</v>
      </c>
    </row>
    <row r="3" spans="1:6">
      <c r="A3" s="116">
        <f>B3-2018</f>
        <v>5</v>
      </c>
      <c r="B3" s="117">
        <f>'（入力例）'!C3</f>
        <v>2023</v>
      </c>
      <c r="C3" s="118">
        <f>DATE($B3-17,1,2)</f>
        <v>38719</v>
      </c>
      <c r="D3" s="118">
        <f>DATE($B3-17,4,1)</f>
        <v>38808</v>
      </c>
      <c r="E3" s="118">
        <f>DATE($B3-16,1,2)</f>
        <v>39084</v>
      </c>
      <c r="F3" s="118">
        <f>DATE($B3-16,4,1)</f>
        <v>39173</v>
      </c>
    </row>
    <row r="4" spans="1:6">
      <c r="C4" s="115" t="b">
        <f>VLOOKUP($A$3,$A$38:$F$57,3)=C3</f>
        <v>1</v>
      </c>
      <c r="D4" s="115" t="b">
        <f>VLOOKUP($A$3,$A$38:$F$57,4)=D3</f>
        <v>1</v>
      </c>
      <c r="E4" s="115" t="b">
        <f>VLOOKUP($A$3,$A$38:$F$57,5)=E3</f>
        <v>1</v>
      </c>
      <c r="F4" s="115" t="b">
        <f>VLOOKUP($A$3,$A$38:$F$57,6)=F3</f>
        <v>1</v>
      </c>
    </row>
    <row r="6" spans="1:6" hidden="1" outlineLevel="1">
      <c r="A6" s="115" t="s">
        <v>10</v>
      </c>
      <c r="B6" s="115">
        <v>1990</v>
      </c>
    </row>
    <row r="7" spans="1:6" hidden="1" outlineLevel="1">
      <c r="A7" s="115" t="s">
        <v>11</v>
      </c>
      <c r="B7" s="115">
        <v>1991</v>
      </c>
    </row>
    <row r="8" spans="1:6" hidden="1" outlineLevel="1">
      <c r="A8" s="115" t="s">
        <v>12</v>
      </c>
      <c r="B8" s="115">
        <v>1992</v>
      </c>
    </row>
    <row r="9" spans="1:6" hidden="1" outlineLevel="1">
      <c r="A9" s="115" t="s">
        <v>13</v>
      </c>
      <c r="B9" s="115">
        <v>1993</v>
      </c>
    </row>
    <row r="10" spans="1:6" hidden="1" outlineLevel="1">
      <c r="A10" s="115" t="s">
        <v>14</v>
      </c>
      <c r="B10" s="115">
        <v>1994</v>
      </c>
    </row>
    <row r="11" spans="1:6" hidden="1" outlineLevel="1">
      <c r="A11" s="115" t="s">
        <v>15</v>
      </c>
      <c r="B11" s="115">
        <v>1995</v>
      </c>
    </row>
    <row r="12" spans="1:6" hidden="1" outlineLevel="1">
      <c r="A12" s="115" t="s">
        <v>16</v>
      </c>
      <c r="B12" s="115">
        <v>1996</v>
      </c>
    </row>
    <row r="13" spans="1:6" hidden="1" outlineLevel="1">
      <c r="A13" s="115" t="s">
        <v>17</v>
      </c>
      <c r="B13" s="115">
        <v>1997</v>
      </c>
    </row>
    <row r="14" spans="1:6" hidden="1" outlineLevel="1">
      <c r="A14" s="115" t="s">
        <v>18</v>
      </c>
      <c r="B14" s="115">
        <v>1998</v>
      </c>
    </row>
    <row r="15" spans="1:6" hidden="1" outlineLevel="1">
      <c r="A15" s="115" t="s">
        <v>19</v>
      </c>
      <c r="B15" s="115">
        <v>1999</v>
      </c>
    </row>
    <row r="16" spans="1:6" hidden="1" outlineLevel="1">
      <c r="A16" s="115" t="s">
        <v>20</v>
      </c>
      <c r="B16" s="115">
        <v>2000</v>
      </c>
    </row>
    <row r="17" spans="1:5" hidden="1" outlineLevel="1">
      <c r="A17" s="115" t="s">
        <v>21</v>
      </c>
      <c r="B17" s="115">
        <v>2001</v>
      </c>
    </row>
    <row r="18" spans="1:5" hidden="1" outlineLevel="1">
      <c r="A18" s="115" t="s">
        <v>22</v>
      </c>
      <c r="B18" s="115">
        <v>2002</v>
      </c>
    </row>
    <row r="19" spans="1:5" hidden="1" outlineLevel="1">
      <c r="A19" s="115" t="s">
        <v>23</v>
      </c>
      <c r="B19" s="115">
        <v>2003</v>
      </c>
    </row>
    <row r="20" spans="1:5" hidden="1" outlineLevel="1">
      <c r="A20" s="115" t="s">
        <v>24</v>
      </c>
      <c r="B20" s="115">
        <v>2004</v>
      </c>
    </row>
    <row r="21" spans="1:5" hidden="1" outlineLevel="1">
      <c r="A21" s="115" t="s">
        <v>25</v>
      </c>
      <c r="B21" s="115">
        <v>2005</v>
      </c>
      <c r="D21" s="115" t="s">
        <v>55</v>
      </c>
      <c r="E21" s="115" t="s">
        <v>56</v>
      </c>
    </row>
    <row r="22" spans="1:5" hidden="1" outlineLevel="1">
      <c r="A22" s="119" t="s">
        <v>4</v>
      </c>
      <c r="B22" s="119">
        <v>2006</v>
      </c>
      <c r="D22" s="115">
        <v>2023</v>
      </c>
    </row>
    <row r="23" spans="1:5" hidden="1" outlineLevel="1">
      <c r="A23" s="119" t="s">
        <v>5</v>
      </c>
      <c r="B23" s="119">
        <v>2007</v>
      </c>
      <c r="E23" s="115">
        <v>2023</v>
      </c>
    </row>
    <row r="24" spans="1:5" hidden="1" outlineLevel="1">
      <c r="A24" s="115" t="s">
        <v>6</v>
      </c>
      <c r="B24" s="115">
        <v>2008</v>
      </c>
    </row>
    <row r="25" spans="1:5" hidden="1" outlineLevel="1">
      <c r="A25" s="115" t="s">
        <v>7</v>
      </c>
      <c r="B25" s="115">
        <v>2009</v>
      </c>
    </row>
    <row r="26" spans="1:5" hidden="1" outlineLevel="1">
      <c r="A26" s="115" t="s">
        <v>8</v>
      </c>
      <c r="B26" s="115">
        <v>2010</v>
      </c>
    </row>
    <row r="27" spans="1:5" hidden="1" outlineLevel="1">
      <c r="A27" s="115" t="s">
        <v>9</v>
      </c>
      <c r="B27" s="115">
        <v>2011</v>
      </c>
    </row>
    <row r="28" spans="1:5" hidden="1" outlineLevel="1">
      <c r="A28" s="115" t="s">
        <v>26</v>
      </c>
      <c r="B28" s="115">
        <v>2012</v>
      </c>
    </row>
    <row r="29" spans="1:5" hidden="1" outlineLevel="1">
      <c r="A29" s="115" t="s">
        <v>27</v>
      </c>
      <c r="B29" s="115">
        <v>2013</v>
      </c>
    </row>
    <row r="30" spans="1:5" hidden="1" outlineLevel="1">
      <c r="A30" s="115" t="s">
        <v>28</v>
      </c>
      <c r="B30" s="115">
        <v>2014</v>
      </c>
    </row>
    <row r="31" spans="1:5" hidden="1" outlineLevel="1">
      <c r="A31" s="115" t="s">
        <v>29</v>
      </c>
      <c r="B31" s="115">
        <v>2015</v>
      </c>
    </row>
    <row r="32" spans="1:5" hidden="1" outlineLevel="1">
      <c r="A32" s="115" t="s">
        <v>30</v>
      </c>
      <c r="B32" s="115">
        <v>2016</v>
      </c>
    </row>
    <row r="33" spans="1:8" hidden="1" outlineLevel="1">
      <c r="A33" s="115" t="s">
        <v>31</v>
      </c>
      <c r="B33" s="115">
        <v>2017</v>
      </c>
    </row>
    <row r="34" spans="1:8" hidden="1" outlineLevel="1">
      <c r="A34" s="115" t="s">
        <v>32</v>
      </c>
      <c r="B34" s="115">
        <v>2018</v>
      </c>
    </row>
    <row r="35" spans="1:8" hidden="1" outlineLevel="1">
      <c r="A35" s="115" t="s">
        <v>35</v>
      </c>
      <c r="B35" s="115">
        <v>2019</v>
      </c>
    </row>
    <row r="36" spans="1:8" hidden="1" outlineLevel="1">
      <c r="A36" s="115" t="s">
        <v>33</v>
      </c>
      <c r="B36" s="115">
        <v>2020</v>
      </c>
    </row>
    <row r="37" spans="1:8" hidden="1" outlineLevel="1">
      <c r="A37" s="115" t="s">
        <v>34</v>
      </c>
      <c r="B37" s="115">
        <v>2021</v>
      </c>
    </row>
    <row r="38" spans="1:8" collapsed="1">
      <c r="A38" s="116">
        <f>B38-2018</f>
        <v>4</v>
      </c>
      <c r="B38" s="117">
        <v>2022</v>
      </c>
      <c r="C38" s="120"/>
      <c r="D38" s="120"/>
      <c r="E38" s="118">
        <f>DATE($B38-16,1,2)</f>
        <v>38719</v>
      </c>
      <c r="F38" s="118">
        <f>DATE($B38-16,4,1)</f>
        <v>38808</v>
      </c>
      <c r="H38" s="122">
        <f>B38</f>
        <v>2022</v>
      </c>
    </row>
    <row r="39" spans="1:8">
      <c r="A39" s="116">
        <f t="shared" ref="A39:A57" si="1">B39-2018</f>
        <v>5</v>
      </c>
      <c r="B39" s="117">
        <v>2023</v>
      </c>
      <c r="C39" s="118">
        <f>DATE($B39-17,1,2)</f>
        <v>38719</v>
      </c>
      <c r="D39" s="118">
        <f>DATE($B39-17,4,1)</f>
        <v>38808</v>
      </c>
      <c r="E39" s="118">
        <f>DATE($B39-16,1,2)</f>
        <v>39084</v>
      </c>
      <c r="F39" s="118">
        <f>DATE($B39-16,4,1)</f>
        <v>39173</v>
      </c>
      <c r="H39" s="122">
        <f>B39</f>
        <v>2023</v>
      </c>
    </row>
    <row r="40" spans="1:8">
      <c r="A40" s="116">
        <f t="shared" si="1"/>
        <v>6</v>
      </c>
      <c r="B40" s="117">
        <v>2024</v>
      </c>
      <c r="C40" s="118">
        <f t="shared" ref="C40:C57" si="2">DATE($B40-17,1,2)</f>
        <v>39084</v>
      </c>
      <c r="D40" s="118">
        <f t="shared" ref="D40:D57" si="3">DATE($B40-17,4,1)</f>
        <v>39173</v>
      </c>
      <c r="E40" s="118">
        <f t="shared" ref="E40:E57" si="4">DATE($B40-16,1,2)</f>
        <v>39449</v>
      </c>
      <c r="F40" s="118">
        <f t="shared" ref="F40:F57" si="5">DATE($B40-16,4,1)</f>
        <v>39539</v>
      </c>
      <c r="H40" s="122">
        <f t="shared" ref="H40:H57" si="6">B40</f>
        <v>2024</v>
      </c>
    </row>
    <row r="41" spans="1:8">
      <c r="A41" s="116">
        <f t="shared" si="1"/>
        <v>7</v>
      </c>
      <c r="B41" s="117">
        <v>2025</v>
      </c>
      <c r="C41" s="118">
        <f t="shared" si="2"/>
        <v>39449</v>
      </c>
      <c r="D41" s="118">
        <f t="shared" si="3"/>
        <v>39539</v>
      </c>
      <c r="E41" s="118">
        <f t="shared" si="4"/>
        <v>39815</v>
      </c>
      <c r="F41" s="118">
        <f t="shared" si="5"/>
        <v>39904</v>
      </c>
      <c r="H41" s="122">
        <f t="shared" si="6"/>
        <v>2025</v>
      </c>
    </row>
    <row r="42" spans="1:8">
      <c r="A42" s="116">
        <f t="shared" si="1"/>
        <v>8</v>
      </c>
      <c r="B42" s="117">
        <v>2026</v>
      </c>
      <c r="C42" s="118">
        <f t="shared" si="2"/>
        <v>39815</v>
      </c>
      <c r="D42" s="118">
        <f t="shared" si="3"/>
        <v>39904</v>
      </c>
      <c r="E42" s="118">
        <f t="shared" si="4"/>
        <v>40180</v>
      </c>
      <c r="F42" s="118">
        <f t="shared" si="5"/>
        <v>40269</v>
      </c>
      <c r="H42" s="122">
        <f t="shared" si="6"/>
        <v>2026</v>
      </c>
    </row>
    <row r="43" spans="1:8">
      <c r="A43" s="116">
        <f t="shared" si="1"/>
        <v>9</v>
      </c>
      <c r="B43" s="117">
        <v>2027</v>
      </c>
      <c r="C43" s="118">
        <f t="shared" si="2"/>
        <v>40180</v>
      </c>
      <c r="D43" s="118">
        <f t="shared" si="3"/>
        <v>40269</v>
      </c>
      <c r="E43" s="118">
        <f t="shared" si="4"/>
        <v>40545</v>
      </c>
      <c r="F43" s="118">
        <f t="shared" si="5"/>
        <v>40634</v>
      </c>
      <c r="H43" s="122">
        <f t="shared" si="6"/>
        <v>2027</v>
      </c>
    </row>
    <row r="44" spans="1:8">
      <c r="A44" s="116">
        <f t="shared" si="1"/>
        <v>10</v>
      </c>
      <c r="B44" s="117">
        <v>2028</v>
      </c>
      <c r="C44" s="118">
        <f t="shared" si="2"/>
        <v>40545</v>
      </c>
      <c r="D44" s="118">
        <f t="shared" si="3"/>
        <v>40634</v>
      </c>
      <c r="E44" s="118">
        <f t="shared" si="4"/>
        <v>40910</v>
      </c>
      <c r="F44" s="118">
        <f t="shared" si="5"/>
        <v>41000</v>
      </c>
      <c r="H44" s="122">
        <f t="shared" si="6"/>
        <v>2028</v>
      </c>
    </row>
    <row r="45" spans="1:8">
      <c r="A45" s="116">
        <f t="shared" si="1"/>
        <v>11</v>
      </c>
      <c r="B45" s="117">
        <v>2029</v>
      </c>
      <c r="C45" s="118">
        <f t="shared" si="2"/>
        <v>40910</v>
      </c>
      <c r="D45" s="118">
        <f t="shared" si="3"/>
        <v>41000</v>
      </c>
      <c r="E45" s="118">
        <f t="shared" si="4"/>
        <v>41276</v>
      </c>
      <c r="F45" s="118">
        <f t="shared" si="5"/>
        <v>41365</v>
      </c>
      <c r="H45" s="122">
        <f t="shared" si="6"/>
        <v>2029</v>
      </c>
    </row>
    <row r="46" spans="1:8">
      <c r="A46" s="116">
        <f t="shared" si="1"/>
        <v>12</v>
      </c>
      <c r="B46" s="117">
        <v>2030</v>
      </c>
      <c r="C46" s="118">
        <f t="shared" si="2"/>
        <v>41276</v>
      </c>
      <c r="D46" s="118">
        <f t="shared" si="3"/>
        <v>41365</v>
      </c>
      <c r="E46" s="118">
        <f t="shared" si="4"/>
        <v>41641</v>
      </c>
      <c r="F46" s="118">
        <f t="shared" si="5"/>
        <v>41730</v>
      </c>
      <c r="H46" s="122">
        <f t="shared" si="6"/>
        <v>2030</v>
      </c>
    </row>
    <row r="47" spans="1:8">
      <c r="A47" s="116">
        <f t="shared" si="1"/>
        <v>13</v>
      </c>
      <c r="B47" s="117">
        <v>2031</v>
      </c>
      <c r="C47" s="118">
        <f t="shared" si="2"/>
        <v>41641</v>
      </c>
      <c r="D47" s="118">
        <f t="shared" si="3"/>
        <v>41730</v>
      </c>
      <c r="E47" s="118">
        <f t="shared" si="4"/>
        <v>42006</v>
      </c>
      <c r="F47" s="118">
        <f t="shared" si="5"/>
        <v>42095</v>
      </c>
      <c r="H47" s="122">
        <f t="shared" si="6"/>
        <v>2031</v>
      </c>
    </row>
    <row r="48" spans="1:8">
      <c r="A48" s="116">
        <f t="shared" si="1"/>
        <v>14</v>
      </c>
      <c r="B48" s="117">
        <v>2032</v>
      </c>
      <c r="C48" s="118">
        <f t="shared" si="2"/>
        <v>42006</v>
      </c>
      <c r="D48" s="118">
        <f t="shared" si="3"/>
        <v>42095</v>
      </c>
      <c r="E48" s="118">
        <f t="shared" si="4"/>
        <v>42371</v>
      </c>
      <c r="F48" s="118">
        <f t="shared" si="5"/>
        <v>42461</v>
      </c>
      <c r="H48" s="122">
        <f t="shared" si="6"/>
        <v>2032</v>
      </c>
    </row>
    <row r="49" spans="1:8">
      <c r="A49" s="116">
        <f t="shared" si="1"/>
        <v>15</v>
      </c>
      <c r="B49" s="117">
        <v>2033</v>
      </c>
      <c r="C49" s="118">
        <f t="shared" si="2"/>
        <v>42371</v>
      </c>
      <c r="D49" s="118">
        <f t="shared" si="3"/>
        <v>42461</v>
      </c>
      <c r="E49" s="118">
        <f t="shared" si="4"/>
        <v>42737</v>
      </c>
      <c r="F49" s="118">
        <f t="shared" si="5"/>
        <v>42826</v>
      </c>
      <c r="H49" s="122">
        <f t="shared" si="6"/>
        <v>2033</v>
      </c>
    </row>
    <row r="50" spans="1:8">
      <c r="A50" s="116">
        <f t="shared" si="1"/>
        <v>16</v>
      </c>
      <c r="B50" s="117">
        <v>2034</v>
      </c>
      <c r="C50" s="118">
        <f t="shared" si="2"/>
        <v>42737</v>
      </c>
      <c r="D50" s="118">
        <f t="shared" si="3"/>
        <v>42826</v>
      </c>
      <c r="E50" s="118">
        <f t="shared" si="4"/>
        <v>43102</v>
      </c>
      <c r="F50" s="118">
        <f t="shared" si="5"/>
        <v>43191</v>
      </c>
      <c r="H50" s="122">
        <f t="shared" si="6"/>
        <v>2034</v>
      </c>
    </row>
    <row r="51" spans="1:8">
      <c r="A51" s="116">
        <f t="shared" si="1"/>
        <v>17</v>
      </c>
      <c r="B51" s="117">
        <v>2035</v>
      </c>
      <c r="C51" s="118">
        <f t="shared" si="2"/>
        <v>43102</v>
      </c>
      <c r="D51" s="118">
        <f t="shared" si="3"/>
        <v>43191</v>
      </c>
      <c r="E51" s="118">
        <f t="shared" si="4"/>
        <v>43467</v>
      </c>
      <c r="F51" s="118">
        <f>DATE($B51-16,4,1)</f>
        <v>43556</v>
      </c>
      <c r="H51" s="122">
        <f t="shared" si="6"/>
        <v>2035</v>
      </c>
    </row>
    <row r="52" spans="1:8">
      <c r="A52" s="116">
        <f t="shared" si="1"/>
        <v>18</v>
      </c>
      <c r="B52" s="117">
        <v>2036</v>
      </c>
      <c r="C52" s="118">
        <f t="shared" si="2"/>
        <v>43467</v>
      </c>
      <c r="D52" s="118">
        <f t="shared" si="3"/>
        <v>43556</v>
      </c>
      <c r="E52" s="118">
        <f t="shared" si="4"/>
        <v>43832</v>
      </c>
      <c r="F52" s="118">
        <f t="shared" si="5"/>
        <v>43922</v>
      </c>
      <c r="H52" s="122">
        <f t="shared" si="6"/>
        <v>2036</v>
      </c>
    </row>
    <row r="53" spans="1:8">
      <c r="A53" s="116">
        <f t="shared" si="1"/>
        <v>19</v>
      </c>
      <c r="B53" s="117">
        <v>2037</v>
      </c>
      <c r="C53" s="118">
        <f t="shared" si="2"/>
        <v>43832</v>
      </c>
      <c r="D53" s="118">
        <f t="shared" si="3"/>
        <v>43922</v>
      </c>
      <c r="E53" s="118">
        <f t="shared" si="4"/>
        <v>44198</v>
      </c>
      <c r="F53" s="118">
        <f t="shared" si="5"/>
        <v>44287</v>
      </c>
      <c r="H53" s="122">
        <f t="shared" si="6"/>
        <v>2037</v>
      </c>
    </row>
    <row r="54" spans="1:8">
      <c r="A54" s="116">
        <f t="shared" si="1"/>
        <v>20</v>
      </c>
      <c r="B54" s="117">
        <v>2038</v>
      </c>
      <c r="C54" s="118">
        <f t="shared" si="2"/>
        <v>44198</v>
      </c>
      <c r="D54" s="118">
        <f>DATE($B54-17,4,1)</f>
        <v>44287</v>
      </c>
      <c r="E54" s="118">
        <f t="shared" si="4"/>
        <v>44563</v>
      </c>
      <c r="F54" s="118">
        <f t="shared" si="5"/>
        <v>44652</v>
      </c>
      <c r="H54" s="122">
        <f t="shared" si="6"/>
        <v>2038</v>
      </c>
    </row>
    <row r="55" spans="1:8">
      <c r="A55" s="116">
        <f t="shared" si="1"/>
        <v>21</v>
      </c>
      <c r="B55" s="117">
        <v>2039</v>
      </c>
      <c r="C55" s="118">
        <f t="shared" si="2"/>
        <v>44563</v>
      </c>
      <c r="D55" s="118">
        <f t="shared" si="3"/>
        <v>44652</v>
      </c>
      <c r="E55" s="118">
        <f t="shared" si="4"/>
        <v>44928</v>
      </c>
      <c r="F55" s="118">
        <f t="shared" si="5"/>
        <v>45017</v>
      </c>
      <c r="H55" s="122">
        <f t="shared" si="6"/>
        <v>2039</v>
      </c>
    </row>
    <row r="56" spans="1:8">
      <c r="A56" s="116">
        <f t="shared" si="1"/>
        <v>22</v>
      </c>
      <c r="B56" s="117">
        <v>2040</v>
      </c>
      <c r="C56" s="118">
        <f t="shared" si="2"/>
        <v>44928</v>
      </c>
      <c r="D56" s="118">
        <f t="shared" si="3"/>
        <v>45017</v>
      </c>
      <c r="E56" s="118">
        <f t="shared" si="4"/>
        <v>45293</v>
      </c>
      <c r="F56" s="118">
        <f t="shared" si="5"/>
        <v>45383</v>
      </c>
      <c r="H56" s="122">
        <f t="shared" si="6"/>
        <v>2040</v>
      </c>
    </row>
    <row r="57" spans="1:8">
      <c r="A57" s="116">
        <f t="shared" si="1"/>
        <v>23</v>
      </c>
      <c r="B57" s="117">
        <v>2041</v>
      </c>
      <c r="C57" s="118">
        <f t="shared" si="2"/>
        <v>45293</v>
      </c>
      <c r="D57" s="118">
        <f t="shared" si="3"/>
        <v>45383</v>
      </c>
      <c r="E57" s="118">
        <f t="shared" si="4"/>
        <v>45659</v>
      </c>
      <c r="F57" s="118">
        <f t="shared" si="5"/>
        <v>45748</v>
      </c>
      <c r="H57" s="122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収入要件自己確認資料</vt:lpstr>
      <vt:lpstr>（入力例）</vt:lpstr>
      <vt:lpstr>参考（削除不可）</vt:lpstr>
      <vt:lpstr>参考（削除不可）（入力例用）</vt:lpstr>
      <vt:lpstr>'（入力例）'!Print_Area</vt:lpstr>
      <vt:lpstr>収入要件自己確認資料!Print_Area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2023-03-28T05:52:44Z</cp:lastPrinted>
  <dcterms:created xsi:type="dcterms:W3CDTF">2023-03-08T02:19:40Z</dcterms:created>
  <dcterms:modified xsi:type="dcterms:W3CDTF">2023-08-29T05:44:16Z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2023-03-08T02:19:53Z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20b4f9ca-88bc-486a-943f-d52d172eaff9</vt:lpwstr>
  </property>
  <property fmtid="{D5CDD505-2E9C-101B-9397-08002B2CF9AE}" pid="8" name="MSIP_Label_d899a617-f30e-4fb8-b81c-fb6d0b94ac5b_ContentBits">
    <vt:lpwstr>0</vt:lpwstr>
  </property>
</Properties>
</file>